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784" activeTab="1"/>
  </bookViews>
  <sheets>
    <sheet name="別添２－２　（下水道事業）Ｒ2" sheetId="1" r:id="rId1"/>
    <sheet name="経営比較分析表" sheetId="7" r:id="rId2"/>
    <sheet name="収支計画" sheetId="6" r:id="rId3"/>
  </sheets>
  <externalReferences>
    <externalReference r:id="rId4"/>
  </externalReferences>
  <definedNames>
    <definedName name="_xlnm.Print_Area" localSheetId="1">経営比較分析表!$A$1:$BZ$83</definedName>
    <definedName name="_xlnm.Print_Area" localSheetId="2">収支計画!$A$1:$V$81</definedName>
    <definedName name="_xlnm.Print_Area" localSheetId="0">'別添２－２　（下水道事業）Ｒ2'!$A$1:$P$143</definedName>
    <definedName name="_xlnm.Print_Titles" localSheetId="2">収支計画!$A:$V,収支計画!$1:$3</definedName>
  </definedNames>
  <calcPr calcId="162913"/>
</workbook>
</file>

<file path=xl/calcChain.xml><?xml version="1.0" encoding="utf-8"?>
<calcChain xmlns="http://schemas.openxmlformats.org/spreadsheetml/2006/main">
  <c r="V76" i="6" l="1"/>
  <c r="R76" i="6"/>
  <c r="N76" i="6"/>
  <c r="L76" i="6"/>
  <c r="V74" i="6"/>
  <c r="U74" i="6"/>
  <c r="U76" i="6" s="1"/>
  <c r="T74" i="6"/>
  <c r="T76" i="6" s="1"/>
  <c r="S74" i="6"/>
  <c r="S76" i="6" s="1"/>
  <c r="R74" i="6"/>
  <c r="Q74" i="6"/>
  <c r="Q76" i="6" s="1"/>
  <c r="P74" i="6"/>
  <c r="P76" i="6" s="1"/>
  <c r="O74" i="6"/>
  <c r="O76" i="6" s="1"/>
  <c r="N74" i="6"/>
  <c r="M74" i="6"/>
  <c r="M76" i="6" s="1"/>
  <c r="L74" i="6"/>
  <c r="K74" i="6"/>
  <c r="K76" i="6" s="1"/>
  <c r="K73" i="6"/>
  <c r="L72" i="6"/>
  <c r="L73" i="6" s="1"/>
  <c r="K72" i="6"/>
  <c r="L71" i="6"/>
  <c r="L77" i="6" s="1"/>
  <c r="K71" i="6"/>
  <c r="K77" i="6" s="1"/>
  <c r="O69" i="6"/>
  <c r="P69" i="6" s="1"/>
  <c r="Q69" i="6" s="1"/>
  <c r="R69" i="6" s="1"/>
  <c r="S69" i="6" s="1"/>
  <c r="T69" i="6" s="1"/>
  <c r="U69" i="6" s="1"/>
  <c r="V69" i="6" s="1"/>
  <c r="N69" i="6"/>
  <c r="S64" i="6"/>
  <c r="K64" i="6"/>
  <c r="S63" i="6"/>
  <c r="O63" i="6"/>
  <c r="O64" i="6" s="1"/>
  <c r="L63" i="6"/>
  <c r="L64" i="6" s="1"/>
  <c r="R60" i="6"/>
  <c r="R59" i="6"/>
  <c r="N59" i="6"/>
  <c r="N60" i="6" s="1"/>
  <c r="L59" i="6"/>
  <c r="L60" i="6" s="1"/>
  <c r="R53" i="6"/>
  <c r="S40" i="6"/>
  <c r="K40" i="6"/>
  <c r="O34" i="6"/>
  <c r="O33" i="6" s="1"/>
  <c r="N34" i="6"/>
  <c r="M34" i="6"/>
  <c r="V33" i="6"/>
  <c r="V40" i="6" s="1"/>
  <c r="U33" i="6"/>
  <c r="T33" i="6"/>
  <c r="S33" i="6"/>
  <c r="R33" i="6"/>
  <c r="Q33" i="6"/>
  <c r="P33" i="6"/>
  <c r="N33" i="6"/>
  <c r="M33" i="6"/>
  <c r="L33" i="6"/>
  <c r="K33" i="6"/>
  <c r="O25" i="6"/>
  <c r="O24" i="6" s="1"/>
  <c r="N25" i="6"/>
  <c r="M25" i="6"/>
  <c r="V24" i="6"/>
  <c r="U24" i="6"/>
  <c r="T24" i="6"/>
  <c r="T40" i="6" s="1"/>
  <c r="S24" i="6"/>
  <c r="R24" i="6"/>
  <c r="R40" i="6" s="1"/>
  <c r="Q24" i="6"/>
  <c r="P24" i="6"/>
  <c r="P40" i="6" s="1"/>
  <c r="N24" i="6"/>
  <c r="N40" i="6" s="1"/>
  <c r="M24" i="6"/>
  <c r="L24" i="6"/>
  <c r="L40" i="6" s="1"/>
  <c r="K24" i="6"/>
  <c r="P22" i="6"/>
  <c r="Q22" i="6" s="1"/>
  <c r="O22" i="6"/>
  <c r="R20" i="6"/>
  <c r="Q20" i="6"/>
  <c r="P20" i="6"/>
  <c r="P18" i="6" s="1"/>
  <c r="P13" i="6" s="1"/>
  <c r="P11" i="6" s="1"/>
  <c r="O20" i="6"/>
  <c r="N20" i="6"/>
  <c r="N18" i="6" s="1"/>
  <c r="M20" i="6"/>
  <c r="L20" i="6"/>
  <c r="L18" i="6" s="1"/>
  <c r="L13" i="6" s="1"/>
  <c r="K20" i="6"/>
  <c r="O18" i="6"/>
  <c r="M18" i="6"/>
  <c r="K18" i="6"/>
  <c r="V14" i="6"/>
  <c r="U14" i="6"/>
  <c r="T14" i="6"/>
  <c r="S14" i="6"/>
  <c r="R14" i="6"/>
  <c r="Q14" i="6"/>
  <c r="P14" i="6"/>
  <c r="O14" i="6"/>
  <c r="N14" i="6"/>
  <c r="N13" i="6" s="1"/>
  <c r="N11" i="6" s="1"/>
  <c r="M14" i="6"/>
  <c r="M13" i="6" s="1"/>
  <c r="M11" i="6" s="1"/>
  <c r="L14" i="6"/>
  <c r="K14" i="6"/>
  <c r="O13" i="6"/>
  <c r="K13" i="6"/>
  <c r="O12" i="6"/>
  <c r="P12" i="6" s="1"/>
  <c r="Q12" i="6" s="1"/>
  <c r="N12" i="6"/>
  <c r="L10" i="6"/>
  <c r="L4" i="6" s="1"/>
  <c r="K10" i="6"/>
  <c r="N8" i="6"/>
  <c r="N5" i="6" s="1"/>
  <c r="T6" i="6"/>
  <c r="S6" i="6"/>
  <c r="S5" i="6"/>
  <c r="S53" i="6" s="1"/>
  <c r="R5" i="6"/>
  <c r="Q5" i="6"/>
  <c r="P5" i="6"/>
  <c r="O5" i="6"/>
  <c r="M5" i="6"/>
  <c r="L5" i="6"/>
  <c r="M63" i="6" s="1"/>
  <c r="M64" i="6" s="1"/>
  <c r="K5" i="6"/>
  <c r="K59" i="6" s="1"/>
  <c r="K60" i="6" s="1"/>
  <c r="K4" i="6"/>
  <c r="K23" i="6" s="1"/>
  <c r="K45" i="6" s="1"/>
  <c r="K49" i="6" s="1"/>
  <c r="O2" i="6"/>
  <c r="P2" i="6" s="1"/>
  <c r="Q2" i="6" s="1"/>
  <c r="R2" i="6" s="1"/>
  <c r="S2" i="6" s="1"/>
  <c r="T2" i="6" s="1"/>
  <c r="U2" i="6" s="1"/>
  <c r="V2" i="6" s="1"/>
  <c r="L55" i="6" l="1"/>
  <c r="L23" i="6"/>
  <c r="L45" i="6" s="1"/>
  <c r="L49" i="6" s="1"/>
  <c r="N71" i="6"/>
  <c r="N77" i="6" s="1"/>
  <c r="N72" i="6"/>
  <c r="N73" i="6" s="1"/>
  <c r="N10" i="6"/>
  <c r="P73" i="6"/>
  <c r="P72" i="6"/>
  <c r="P71" i="6"/>
  <c r="P77" i="6" s="1"/>
  <c r="P10" i="6"/>
  <c r="P4" i="6" s="1"/>
  <c r="R22" i="6"/>
  <c r="R18" i="6" s="1"/>
  <c r="R13" i="6" s="1"/>
  <c r="R11" i="6" s="1"/>
  <c r="Q18" i="6"/>
  <c r="O11" i="6"/>
  <c r="O40" i="6"/>
  <c r="M72" i="6"/>
  <c r="M73" i="6" s="1"/>
  <c r="M71" i="6"/>
  <c r="M77" i="6" s="1"/>
  <c r="M10" i="6"/>
  <c r="M4" i="6" s="1"/>
  <c r="Q13" i="6"/>
  <c r="Q11" i="6" s="1"/>
  <c r="O53" i="6"/>
  <c r="S59" i="6"/>
  <c r="S60" i="6" s="1"/>
  <c r="T63" i="6"/>
  <c r="T64" i="6" s="1"/>
  <c r="Q63" i="6"/>
  <c r="Q64" i="6" s="1"/>
  <c r="P59" i="6"/>
  <c r="P60" i="6" s="1"/>
  <c r="T5" i="6"/>
  <c r="U6" i="6"/>
  <c r="K53" i="6"/>
  <c r="P53" i="6"/>
  <c r="R63" i="6"/>
  <c r="R64" i="6" s="1"/>
  <c r="Q59" i="6"/>
  <c r="Q60" i="6" s="1"/>
  <c r="Q53" i="6"/>
  <c r="N4" i="6"/>
  <c r="Q40" i="6"/>
  <c r="U40" i="6"/>
  <c r="L53" i="6"/>
  <c r="K55" i="6"/>
  <c r="O59" i="6"/>
  <c r="O60" i="6" s="1"/>
  <c r="P63" i="6"/>
  <c r="P64" i="6" s="1"/>
  <c r="N63" i="6"/>
  <c r="N64" i="6" s="1"/>
  <c r="M59" i="6"/>
  <c r="M60" i="6" s="1"/>
  <c r="M53" i="6"/>
  <c r="S12" i="6"/>
  <c r="T12" i="6" s="1"/>
  <c r="M40" i="6"/>
  <c r="N53" i="6"/>
  <c r="R72" i="6" l="1"/>
  <c r="R73" i="6" s="1"/>
  <c r="R71" i="6"/>
  <c r="R77" i="6" s="1"/>
  <c r="R10" i="6"/>
  <c r="R4" i="6" s="1"/>
  <c r="M55" i="6"/>
  <c r="M23" i="6"/>
  <c r="M45" i="6" s="1"/>
  <c r="M49" i="6" s="1"/>
  <c r="S22" i="6"/>
  <c r="P23" i="6"/>
  <c r="P45" i="6" s="1"/>
  <c r="P49" i="6" s="1"/>
  <c r="P55" i="6"/>
  <c r="V6" i="6"/>
  <c r="U5" i="6"/>
  <c r="U12" i="6"/>
  <c r="O71" i="6"/>
  <c r="O77" i="6" s="1"/>
  <c r="O72" i="6"/>
  <c r="O10" i="6"/>
  <c r="O4" i="6" s="1"/>
  <c r="O73" i="6"/>
  <c r="N23" i="6"/>
  <c r="N45" i="6" s="1"/>
  <c r="N49" i="6" s="1"/>
  <c r="N55" i="6"/>
  <c r="U63" i="6"/>
  <c r="U64" i="6" s="1"/>
  <c r="T59" i="6"/>
  <c r="T60" i="6" s="1"/>
  <c r="T53" i="6"/>
  <c r="Q72" i="6"/>
  <c r="Q73" i="6" s="1"/>
  <c r="Q71" i="6"/>
  <c r="Q77" i="6" s="1"/>
  <c r="Q10" i="6"/>
  <c r="Q4" i="6" s="1"/>
  <c r="O23" i="6" l="1"/>
  <c r="O45" i="6" s="1"/>
  <c r="O49" i="6" s="1"/>
  <c r="O55" i="6"/>
  <c r="V63" i="6"/>
  <c r="V64" i="6" s="1"/>
  <c r="U59" i="6"/>
  <c r="U60" i="6" s="1"/>
  <c r="U53" i="6"/>
  <c r="R55" i="6"/>
  <c r="R23" i="6"/>
  <c r="R45" i="6" s="1"/>
  <c r="R49" i="6" s="1"/>
  <c r="Q55" i="6"/>
  <c r="Q23" i="6"/>
  <c r="Q45" i="6" s="1"/>
  <c r="Q49" i="6" s="1"/>
  <c r="S18" i="6"/>
  <c r="S13" i="6" s="1"/>
  <c r="S11" i="6" s="1"/>
  <c r="T22" i="6"/>
  <c r="V5" i="6"/>
  <c r="V12" i="6"/>
  <c r="T18" i="6" l="1"/>
  <c r="T13" i="6" s="1"/>
  <c r="T11" i="6" s="1"/>
  <c r="U22" i="6"/>
  <c r="S73" i="6"/>
  <c r="S71" i="6"/>
  <c r="S77" i="6" s="1"/>
  <c r="S10" i="6"/>
  <c r="S4" i="6" s="1"/>
  <c r="S72" i="6"/>
  <c r="V59" i="6"/>
  <c r="V60" i="6" s="1"/>
  <c r="V53" i="6"/>
  <c r="U18" i="6" l="1"/>
  <c r="U13" i="6" s="1"/>
  <c r="U11" i="6" s="1"/>
  <c r="V22" i="6"/>
  <c r="V18" i="6" s="1"/>
  <c r="V13" i="6" s="1"/>
  <c r="V11" i="6" s="1"/>
  <c r="S23" i="6"/>
  <c r="S45" i="6" s="1"/>
  <c r="S49" i="6" s="1"/>
  <c r="S55" i="6"/>
  <c r="T72" i="6"/>
  <c r="T73" i="6" s="1"/>
  <c r="T71" i="6"/>
  <c r="T77" i="6" s="1"/>
  <c r="T10" i="6"/>
  <c r="T4" i="6" s="1"/>
  <c r="T23" i="6" l="1"/>
  <c r="T45" i="6" s="1"/>
  <c r="T49" i="6" s="1"/>
  <c r="T55" i="6"/>
  <c r="V73" i="6"/>
  <c r="V10" i="6"/>
  <c r="V4" i="6" s="1"/>
  <c r="V71" i="6"/>
  <c r="V77" i="6" s="1"/>
  <c r="V72" i="6"/>
  <c r="U72" i="6"/>
  <c r="U73" i="6" s="1"/>
  <c r="U71" i="6"/>
  <c r="U77" i="6" s="1"/>
  <c r="U10" i="6"/>
  <c r="U4" i="6" s="1"/>
  <c r="V55" i="6" l="1"/>
  <c r="V23" i="6"/>
  <c r="V45" i="6" s="1"/>
  <c r="V49" i="6" s="1"/>
  <c r="U55" i="6"/>
  <c r="U23" i="6"/>
  <c r="U45" i="6" s="1"/>
  <c r="U49" i="6" s="1"/>
</calcChain>
</file>

<file path=xl/comments1.xml><?xml version="1.0" encoding="utf-8"?>
<comments xmlns="http://schemas.openxmlformats.org/spreadsheetml/2006/main">
  <authors>
    <author>作成者</author>
  </authors>
  <commentList>
    <comment ref="A2" authorId="0" shapeId="0">
      <text>
        <r>
          <rPr>
            <sz val="9"/>
            <color indexed="81"/>
            <rFont val="ＭＳ Ｐゴシック"/>
            <family val="3"/>
            <charset val="128"/>
          </rPr>
          <t>４/１８訂正</t>
        </r>
      </text>
    </comment>
    <comment ref="N2" authorId="0" shapeId="0">
      <text>
        <r>
          <rPr>
            <b/>
            <sz val="9"/>
            <color indexed="81"/>
            <rFont val="ＭＳ Ｐゴシック"/>
            <family val="3"/>
            <charset val="128"/>
          </rPr>
          <t>作成者:</t>
        </r>
        <r>
          <rPr>
            <sz val="9"/>
            <color indexed="81"/>
            <rFont val="ＭＳ Ｐゴシック"/>
            <family val="3"/>
            <charset val="128"/>
          </rPr>
          <t xml:space="preserve">
入力する
※以下自動変換</t>
        </r>
      </text>
    </comment>
  </commentList>
</comments>
</file>

<file path=xl/sharedStrings.xml><?xml version="1.0" encoding="utf-8"?>
<sst xmlns="http://schemas.openxmlformats.org/spreadsheetml/2006/main" count="379" uniqueCount="321">
  <si>
    <t>年度</t>
    <rPh sb="0" eb="2">
      <t>ネンド</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</si>
  <si>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</si>
  <si>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</si>
  <si>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</si>
  <si>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</si>
  <si>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</si>
  <si>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年　　　　　　度</t>
    <rPh sb="0" eb="8">
      <t>ネンド</t>
    </rPh>
    <phoneticPr fontId="6"/>
  </si>
  <si>
    <t>前々年度</t>
    <rPh sb="0" eb="2">
      <t>ゼンゼン</t>
    </rPh>
    <rPh sb="2" eb="4">
      <t>ネンド</t>
    </rPh>
    <phoneticPr fontId="6"/>
  </si>
  <si>
    <t>前年度</t>
    <rPh sb="0" eb="3">
      <t>ゼンネンド</t>
    </rPh>
    <phoneticPr fontId="6"/>
  </si>
  <si>
    <t>本年度</t>
    <rPh sb="0" eb="3">
      <t>ホンネンド</t>
    </rPh>
    <phoneticPr fontId="6"/>
  </si>
  <si>
    <t>（決算）</t>
    <rPh sb="1" eb="3">
      <t>ケッサン</t>
    </rPh>
    <phoneticPr fontId="6"/>
  </si>
  <si>
    <t>収益的収入</t>
    <rPh sb="0" eb="3">
      <t>シュウエキテキ</t>
    </rPh>
    <rPh sb="3" eb="5">
      <t>シュウニュウ</t>
    </rPh>
    <phoneticPr fontId="6"/>
  </si>
  <si>
    <t>営業収益</t>
    <rPh sb="0" eb="2">
      <t>エイギョウ</t>
    </rPh>
    <rPh sb="2" eb="4">
      <t>シュウエキ</t>
    </rPh>
    <phoneticPr fontId="6"/>
  </si>
  <si>
    <t>料金収入</t>
    <rPh sb="0" eb="2">
      <t>リョウキン</t>
    </rPh>
    <rPh sb="2" eb="4">
      <t>シュウニュウ</t>
    </rPh>
    <phoneticPr fontId="6"/>
  </si>
  <si>
    <t>受託工事収益</t>
    <rPh sb="0" eb="2">
      <t>ジュタク</t>
    </rPh>
    <rPh sb="2" eb="4">
      <t>コウジ</t>
    </rPh>
    <rPh sb="4" eb="6">
      <t>シュウエキ</t>
    </rPh>
    <phoneticPr fontId="6"/>
  </si>
  <si>
    <t>その他</t>
    <rPh sb="2" eb="3">
      <t>タ</t>
    </rPh>
    <phoneticPr fontId="6"/>
  </si>
  <si>
    <t>営業外収益</t>
    <rPh sb="0" eb="3">
      <t>エイギョウガイ</t>
    </rPh>
    <rPh sb="3" eb="5">
      <t>シュウエキ</t>
    </rPh>
    <phoneticPr fontId="6"/>
  </si>
  <si>
    <t>収益的支出</t>
    <rPh sb="0" eb="3">
      <t>シュウエキテキ</t>
    </rPh>
    <rPh sb="3" eb="5">
      <t>シシュツ</t>
    </rPh>
    <phoneticPr fontId="6"/>
  </si>
  <si>
    <t>営業費用</t>
    <rPh sb="0" eb="2">
      <t>エイギョウ</t>
    </rPh>
    <rPh sb="2" eb="4">
      <t>ヒヨウ</t>
    </rPh>
    <phoneticPr fontId="6"/>
  </si>
  <si>
    <t>職員給与費</t>
    <rPh sb="0" eb="2">
      <t>ショクイン</t>
    </rPh>
    <rPh sb="2" eb="5">
      <t>キュウヨヒ</t>
    </rPh>
    <phoneticPr fontId="6"/>
  </si>
  <si>
    <t>営業外費用</t>
    <rPh sb="0" eb="3">
      <t>エイギョウガイ</t>
    </rPh>
    <rPh sb="3" eb="5">
      <t>ヒヨウ</t>
    </rPh>
    <phoneticPr fontId="6"/>
  </si>
  <si>
    <t>支払利息</t>
    <rPh sb="0" eb="2">
      <t>シハライ</t>
    </rPh>
    <rPh sb="2" eb="4">
      <t>リソク</t>
    </rPh>
    <phoneticPr fontId="6"/>
  </si>
  <si>
    <t>（単位：千円）</t>
    <rPh sb="1" eb="3">
      <t>タンイ</t>
    </rPh>
    <rPh sb="4" eb="6">
      <t>センエン</t>
    </rPh>
    <phoneticPr fontId="6"/>
  </si>
  <si>
    <t>年　　　　　度</t>
    <rPh sb="0" eb="1">
      <t>トシ</t>
    </rPh>
    <rPh sb="6" eb="7">
      <t>ド</t>
    </rPh>
    <phoneticPr fontId="6"/>
  </si>
  <si>
    <t>資本的収入</t>
    <rPh sb="0" eb="3">
      <t>シホンテキ</t>
    </rPh>
    <rPh sb="3" eb="5">
      <t>シュウニュウ</t>
    </rPh>
    <phoneticPr fontId="6"/>
  </si>
  <si>
    <t>国（都道府県）補助金</t>
    <rPh sb="0" eb="1">
      <t>クニ</t>
    </rPh>
    <rPh sb="2" eb="4">
      <t>トドウ</t>
    </rPh>
    <rPh sb="4" eb="5">
      <t>フ</t>
    </rPh>
    <rPh sb="5" eb="6">
      <t>ケン</t>
    </rPh>
    <rPh sb="7" eb="10">
      <t>ホジョキン</t>
    </rPh>
    <phoneticPr fontId="6"/>
  </si>
  <si>
    <t>固定資産売却代金</t>
    <rPh sb="0" eb="4">
      <t>コテイシサン</t>
    </rPh>
    <rPh sb="4" eb="6">
      <t>バイキャク</t>
    </rPh>
    <rPh sb="6" eb="8">
      <t>ダイキン</t>
    </rPh>
    <phoneticPr fontId="6"/>
  </si>
  <si>
    <t>工事負担金</t>
    <rPh sb="0" eb="2">
      <t>コウジ</t>
    </rPh>
    <rPh sb="2" eb="5">
      <t>フタンキン</t>
    </rPh>
    <phoneticPr fontId="6"/>
  </si>
  <si>
    <t>(B)</t>
    <phoneticPr fontId="6"/>
  </si>
  <si>
    <t>(C)</t>
    <phoneticPr fontId="6"/>
  </si>
  <si>
    <t>資本的支出</t>
    <rPh sb="0" eb="3">
      <t>シホンテキ</t>
    </rPh>
    <rPh sb="3" eb="5">
      <t>シシュツ</t>
    </rPh>
    <phoneticPr fontId="6"/>
  </si>
  <si>
    <t>建設改良費</t>
    <rPh sb="0" eb="2">
      <t>ケンセツ</t>
    </rPh>
    <rPh sb="2" eb="5">
      <t>カイリョウヒ</t>
    </rPh>
    <phoneticPr fontId="6"/>
  </si>
  <si>
    <t>うち職員給与費</t>
    <rPh sb="2" eb="4">
      <t>ショクイン</t>
    </rPh>
    <rPh sb="4" eb="7">
      <t>キュウヨヒ</t>
    </rPh>
    <phoneticPr fontId="6"/>
  </si>
  <si>
    <t>他会計借入金残高</t>
    <rPh sb="0" eb="1">
      <t>ホカ</t>
    </rPh>
    <rPh sb="1" eb="3">
      <t>カイケイ</t>
    </rPh>
    <rPh sb="3" eb="6">
      <t>カリイレキン</t>
    </rPh>
    <rPh sb="6" eb="8">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</si>
  <si>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</si>
  <si>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</si>
  <si>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</si>
  <si>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</si>
  <si>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</si>
  <si>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（単位：千円，％）</t>
    <rPh sb="1" eb="3">
      <t>タンイ</t>
    </rPh>
    <rPh sb="4" eb="6">
      <t>センエン</t>
    </rPh>
    <phoneticPr fontId="6"/>
  </si>
  <si>
    <t>区</t>
    <rPh sb="0" eb="1">
      <t>ク</t>
    </rPh>
    <phoneticPr fontId="6"/>
  </si>
  <si>
    <t>分</t>
    <rPh sb="0" eb="1">
      <t>ブン</t>
    </rPh>
    <phoneticPr fontId="6"/>
  </si>
  <si>
    <t>収　益　的　収　支</t>
    <phoneticPr fontId="6"/>
  </si>
  <si>
    <t>総収益</t>
    <rPh sb="0" eb="3">
      <t>ソウシュウエキ</t>
    </rPh>
    <phoneticPr fontId="6"/>
  </si>
  <si>
    <t>(A)</t>
    <phoneticPr fontId="6"/>
  </si>
  <si>
    <t>（１）</t>
    <phoneticPr fontId="6"/>
  </si>
  <si>
    <t>ア</t>
    <phoneticPr fontId="6"/>
  </si>
  <si>
    <t>イ</t>
    <phoneticPr fontId="6"/>
  </si>
  <si>
    <t>ウ</t>
    <phoneticPr fontId="6"/>
  </si>
  <si>
    <t>（２）</t>
    <phoneticPr fontId="6"/>
  </si>
  <si>
    <t>他会計繰入金</t>
    <rPh sb="0" eb="1">
      <t>タ</t>
    </rPh>
    <rPh sb="1" eb="3">
      <t>カイケイ</t>
    </rPh>
    <rPh sb="3" eb="6">
      <t>クリイレキン</t>
    </rPh>
    <phoneticPr fontId="6"/>
  </si>
  <si>
    <t>２</t>
    <phoneticPr fontId="6"/>
  </si>
  <si>
    <t>総費用</t>
    <rPh sb="0" eb="3">
      <t>ソウヒヨウ</t>
    </rPh>
    <phoneticPr fontId="6"/>
  </si>
  <si>
    <t>(D)</t>
    <phoneticPr fontId="6"/>
  </si>
  <si>
    <t>うち退職手当</t>
    <rPh sb="2" eb="4">
      <t>タイショク</t>
    </rPh>
    <rPh sb="4" eb="6">
      <t>テアテ</t>
    </rPh>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</si>
  <si>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</si>
  <si>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</si>
  <si>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</si>
  <si>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(A)-(D)</t>
    <phoneticPr fontId="6"/>
  </si>
  <si>
    <t>(E)</t>
    <phoneticPr fontId="6"/>
  </si>
  <si>
    <t>資　本　的　収　支</t>
    <rPh sb="0" eb="1">
      <t>シ</t>
    </rPh>
    <rPh sb="2" eb="3">
      <t>ホン</t>
    </rPh>
    <rPh sb="4" eb="5">
      <t>テキ</t>
    </rPh>
    <rPh sb="6" eb="7">
      <t>オサム</t>
    </rPh>
    <rPh sb="8" eb="9">
      <t>ササ</t>
    </rPh>
    <phoneticPr fontId="6"/>
  </si>
  <si>
    <t>(F)</t>
    <phoneticPr fontId="6"/>
  </si>
  <si>
    <t>地方債</t>
    <rPh sb="0" eb="3">
      <t>チホウサイ</t>
    </rPh>
    <phoneticPr fontId="6"/>
  </si>
  <si>
    <t>他会計補助金</t>
    <rPh sb="0" eb="3">
      <t>タカイケイ</t>
    </rPh>
    <rPh sb="3" eb="6">
      <t>ホジョキン</t>
    </rPh>
    <phoneticPr fontId="6"/>
  </si>
  <si>
    <t>他会計借入金</t>
    <rPh sb="0" eb="3">
      <t>タカイケイ</t>
    </rPh>
    <rPh sb="3" eb="6">
      <t>カリイレキン</t>
    </rPh>
    <phoneticPr fontId="6"/>
  </si>
  <si>
    <t>（５）</t>
  </si>
  <si>
    <t>（６）</t>
  </si>
  <si>
    <t>（７）</t>
  </si>
  <si>
    <t>(G)</t>
    <phoneticPr fontId="6"/>
  </si>
  <si>
    <t>地方債償還金</t>
    <rPh sb="0" eb="3">
      <t>チホウサイ</t>
    </rPh>
    <rPh sb="3" eb="6">
      <t>ショウカンキン</t>
    </rPh>
    <phoneticPr fontId="6"/>
  </si>
  <si>
    <t>(H)</t>
    <phoneticPr fontId="6"/>
  </si>
  <si>
    <t>他会計長期借入金返還金</t>
    <rPh sb="0" eb="1">
      <t>タ</t>
    </rPh>
    <rPh sb="1" eb="3">
      <t>カイケイ</t>
    </rPh>
    <rPh sb="3" eb="5">
      <t>チョウキ</t>
    </rPh>
    <rPh sb="5" eb="8">
      <t>カリイレキン</t>
    </rPh>
    <rPh sb="8" eb="10">
      <t>ヘンカン</t>
    </rPh>
    <rPh sb="10" eb="11">
      <t>キン</t>
    </rPh>
    <phoneticPr fontId="6"/>
  </si>
  <si>
    <t>他会計への繰出金</t>
    <rPh sb="0" eb="3">
      <t>タカイケイ</t>
    </rPh>
    <rPh sb="5" eb="7">
      <t>クリダシ</t>
    </rPh>
    <rPh sb="7" eb="8">
      <t>キン</t>
    </rPh>
    <phoneticPr fontId="6"/>
  </si>
  <si>
    <t>(F)-(G)</t>
    <phoneticPr fontId="6"/>
  </si>
  <si>
    <t>(I)</t>
    <phoneticPr fontId="6"/>
  </si>
  <si>
    <t>収支再差引</t>
    <rPh sb="0" eb="2">
      <t>シュウシ</t>
    </rPh>
    <rPh sb="2" eb="3">
      <t>フタタ</t>
    </rPh>
    <rPh sb="3" eb="5">
      <t>サシヒキ</t>
    </rPh>
    <phoneticPr fontId="6"/>
  </si>
  <si>
    <t>(E)+(I)</t>
    <phoneticPr fontId="6"/>
  </si>
  <si>
    <t>(J)</t>
    <phoneticPr fontId="6"/>
  </si>
  <si>
    <t>積立金</t>
    <rPh sb="0" eb="3">
      <t>ツミタテキン</t>
    </rPh>
    <phoneticPr fontId="6"/>
  </si>
  <si>
    <t>(K)</t>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</si>
  <si>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</si>
  <si>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</si>
  <si>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</si>
  <si>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(M)</t>
    <phoneticPr fontId="6"/>
  </si>
  <si>
    <t>形式収支</t>
    <rPh sb="0" eb="2">
      <t>ケイシキ</t>
    </rPh>
    <rPh sb="2" eb="4">
      <t>シュウシ</t>
    </rPh>
    <phoneticPr fontId="6"/>
  </si>
  <si>
    <t>(J)-(K)+(L)-(M)</t>
    <phoneticPr fontId="6"/>
  </si>
  <si>
    <t>(N)</t>
    <phoneticPr fontId="6"/>
  </si>
  <si>
    <t>翌年度へ繰り越すべき財源</t>
    <rPh sb="0" eb="3">
      <t>ヨクネンド</t>
    </rPh>
    <rPh sb="4" eb="5">
      <t>ク</t>
    </rPh>
    <rPh sb="6" eb="7">
      <t>コ</t>
    </rPh>
    <rPh sb="10" eb="12">
      <t>ザイゲン</t>
    </rPh>
    <phoneticPr fontId="6"/>
  </si>
  <si>
    <t>(O)</t>
    <phoneticPr fontId="6"/>
  </si>
  <si>
    <t>実質収支</t>
    <rPh sb="0" eb="2">
      <t>ジッシツ</t>
    </rPh>
    <rPh sb="2" eb="4">
      <t>シュウシ</t>
    </rPh>
    <phoneticPr fontId="6"/>
  </si>
  <si>
    <t>黒字</t>
    <rPh sb="0" eb="2">
      <t>クロジ</t>
    </rPh>
    <phoneticPr fontId="6"/>
  </si>
  <si>
    <t>(P)</t>
    <phoneticPr fontId="6"/>
  </si>
  <si>
    <t>(N)-(O)</t>
    <phoneticPr fontId="6"/>
  </si>
  <si>
    <t>赤字</t>
    <rPh sb="0" eb="2">
      <t>アカジ</t>
    </rPh>
    <phoneticPr fontId="6"/>
  </si>
  <si>
    <t>(Q)</t>
    <phoneticPr fontId="6"/>
  </si>
  <si>
    <t>赤字比率（</t>
    <rPh sb="0" eb="2">
      <t>アカジ</t>
    </rPh>
    <phoneticPr fontId="6"/>
  </si>
  <si>
    <t>×100</t>
    <phoneticPr fontId="6"/>
  </si>
  <si>
    <t>）</t>
    <phoneticPr fontId="6"/>
  </si>
  <si>
    <t>(B)-(C)</t>
    <phoneticPr fontId="6"/>
  </si>
  <si>
    <t>収益的収支比率（</t>
    <rPh sb="0" eb="3">
      <t>シュウエキテキ</t>
    </rPh>
    <rPh sb="3" eb="5">
      <t>シュウシ</t>
    </rPh>
    <phoneticPr fontId="6"/>
  </si>
  <si>
    <t>(D)+(H)</t>
    <phoneticPr fontId="6"/>
  </si>
  <si>
    <t>地方財政法施行令第16条第１項により算定した
資金の不足額</t>
    <rPh sb="23" eb="25">
      <t>シキン</t>
    </rPh>
    <rPh sb="26" eb="29">
      <t>フソクガク</t>
    </rPh>
    <phoneticPr fontId="6"/>
  </si>
  <si>
    <t>(R)</t>
    <phoneticPr fontId="6"/>
  </si>
  <si>
    <t>営業収益－受託工事収益　(B)-(C)</t>
    <rPh sb="0" eb="2">
      <t>エイギョウ</t>
    </rPh>
    <rPh sb="2" eb="4">
      <t>シュウエキ</t>
    </rPh>
    <rPh sb="5" eb="7">
      <t>ジュタク</t>
    </rPh>
    <rPh sb="7" eb="9">
      <t>コウジ</t>
    </rPh>
    <rPh sb="9" eb="11">
      <t>シュウエキ</t>
    </rPh>
    <phoneticPr fontId="6"/>
  </si>
  <si>
    <t>(S)</t>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</si>
  <si>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</si>
  <si>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</si>
  <si>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</si>
  <si>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</si>
  <si>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</si>
  <si>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</si>
  <si>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健全化法施行令第17条により算定した
事業の規模</t>
    <phoneticPr fontId="6"/>
  </si>
  <si>
    <t>(V)</t>
    <phoneticPr fontId="6"/>
  </si>
  <si>
    <t>(（T）/（V）×100)</t>
    <phoneticPr fontId="6"/>
  </si>
  <si>
    <t>(W)</t>
    <phoneticPr fontId="6"/>
  </si>
  <si>
    <t>地方債残高</t>
    <rPh sb="0" eb="3">
      <t>チホウサイ</t>
    </rPh>
    <rPh sb="3" eb="5">
      <t>ザンダカ</t>
    </rPh>
    <phoneticPr fontId="6"/>
  </si>
  <si>
    <t>(X)</t>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</si>
  <si>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</si>
  <si>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</si>
  <si>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</si>
  <si>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</si>
  <si>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</si>
  <si>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</si>
  <si>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</si>
  <si>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</si>
  <si>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</si>
  <si>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</si>
  <si>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</si>
  <si>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</si>
  <si>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</si>
  <si>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</si>
  <si>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</si>
  <si>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</si>
  <si>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</si>
  <si>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</si>
  <si>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</si>
  <si>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</si>
  <si>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</si>
  <si>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</si>
  <si>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</si>
  <si>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</si>
  <si>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</si>
  <si>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</si>
  <si>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</si>
  <si>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</si>
  <si>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</si>
  <si>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</si>
  <si>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</si>
  <si>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</si>
  <si>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</si>
  <si>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</si>
  <si>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</si>
  <si>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</si>
  <si>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</si>
  <si>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</si>
  <si>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</si>
  <si>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</si>
  <si>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</si>
  <si>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</si>
  <si>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</si>
  <si>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</si>
  <si>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</si>
  <si>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</si>
  <si>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</si>
  <si>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</si>
  <si>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</si>
  <si>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</si>
  <si>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</si>
  <si>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</si>
  <si>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</si>
  <si>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</si>
  <si>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</si>
  <si>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</si>
  <si>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</si>
  <si>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</si>
  <si>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</si>
  <si>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</si>
  <si>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</si>
  <si>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</si>
  <si>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</si>
  <si>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</si>
  <si>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</si>
  <si>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</si>
  <si>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</si>
  <si>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</si>
  <si>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</si>
  <si>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※直近の経営比較分析表（「公営企業に係る「経営比較分析表」の策定及び公表について）（公営企業三課室長通知）」による経営比較分析表）を添付すること。</t>
    <phoneticPr fontId="1"/>
  </si>
  <si>
    <t>２．将来の事業環境</t>
    <rPh sb="2" eb="4">
      <t>ショウライ</t>
    </rPh>
    <rPh sb="5" eb="7">
      <t>ジギョウ</t>
    </rPh>
    <rPh sb="7" eb="9">
      <t>カンキョウ</t>
    </rPh>
    <phoneticPr fontId="1"/>
  </si>
  <si>
    <t>（１）</t>
    <phoneticPr fontId="1"/>
  </si>
  <si>
    <t>（４）</t>
    <phoneticPr fontId="1"/>
  </si>
  <si>
    <t>施設の見通し</t>
    <rPh sb="0" eb="2">
      <t>シセツ</t>
    </rPh>
    <rPh sb="3" eb="5">
      <t>ミトオ</t>
    </rPh>
    <phoneticPr fontId="1"/>
  </si>
  <si>
    <t>（５）</t>
    <phoneticPr fontId="1"/>
  </si>
  <si>
    <t>組織の見通し</t>
    <rPh sb="0" eb="2">
      <t>ソシキ</t>
    </rPh>
    <rPh sb="3" eb="5">
      <t>ミトオ</t>
    </rPh>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</si>
  <si>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</si>
  <si>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</si>
  <si>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５．</t>
    <phoneticPr fontId="1"/>
  </si>
  <si>
    <t>処理区域内人口の予測</t>
    <rPh sb="0" eb="2">
      <t>ショリ</t>
    </rPh>
    <rPh sb="2" eb="5">
      <t>クイキナイ</t>
    </rPh>
    <rPh sb="5" eb="7">
      <t>ジンコウ</t>
    </rPh>
    <rPh sb="8" eb="10">
      <t>ヨソク</t>
    </rPh>
    <phoneticPr fontId="1"/>
  </si>
  <si>
    <t>有収水量の予測</t>
    <rPh sb="0" eb="2">
      <t>ユウシュウ</t>
    </rPh>
    <rPh sb="2" eb="4">
      <t>スイリョウ</t>
    </rPh>
    <rPh sb="5" eb="7">
      <t>ヨソク</t>
    </rPh>
    <phoneticPr fontId="1"/>
  </si>
  <si>
    <t>使用料収入の見通し</t>
    <rPh sb="0" eb="3">
      <t>シヨウリョウ</t>
    </rPh>
    <rPh sb="3" eb="5">
      <t>シュウニュウ</t>
    </rPh>
    <rPh sb="6" eb="8">
      <t>ミトオ</t>
    </rPh>
    <phoneticPr fontId="1"/>
  </si>
  <si>
    <t>目標</t>
    <phoneticPr fontId="1"/>
  </si>
  <si>
    <t>経営戦略の事後検証、改定等に関する事項</t>
    <rPh sb="0" eb="2">
      <t>ケイエイ</t>
    </rPh>
    <rPh sb="2" eb="4">
      <t>センリャク</t>
    </rPh>
    <rPh sb="5" eb="7">
      <t>ジゴ</t>
    </rPh>
    <rPh sb="7" eb="9">
      <t>ケンショウ</t>
    </rPh>
    <rPh sb="10" eb="12">
      <t>カイテイ</t>
    </rPh>
    <rPh sb="12" eb="13">
      <t>トウ</t>
    </rPh>
    <rPh sb="14" eb="15">
      <t>カン</t>
    </rPh>
    <rPh sb="17" eb="19">
      <t>ジコウ</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</si>
  <si>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</si>
  <si>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別添２－1</t>
    <rPh sb="0" eb="2">
      <t>ベッテン</t>
    </rPh>
    <phoneticPr fontId="1"/>
  </si>
  <si>
    <t>標津町</t>
    <rPh sb="0" eb="3">
      <t>シベツチョウ</t>
    </rPh>
    <phoneticPr fontId="1"/>
  </si>
  <si>
    <t>標津町下水道事業経営戦略</t>
    <rPh sb="0" eb="3">
      <t>シベツチョウ</t>
    </rPh>
    <rPh sb="3" eb="6">
      <t>ゲスイドウ</t>
    </rPh>
    <rPh sb="6" eb="8">
      <t>ジギョウ</t>
    </rPh>
    <rPh sb="8" eb="10">
      <t>ケイエイ</t>
    </rPh>
    <rPh sb="10" eb="12">
      <t>センリャク</t>
    </rPh>
    <phoneticPr fontId="1"/>
  </si>
  <si>
    <t>特定環境保全公共下水道</t>
    <rPh sb="0" eb="11">
      <t>トクテイカンキョウホゼンコウキョウゲスイドウ</t>
    </rPh>
    <phoneticPr fontId="1"/>
  </si>
  <si>
    <t>令和</t>
    <rPh sb="0" eb="2">
      <t>レイワ</t>
    </rPh>
    <phoneticPr fontId="1"/>
  </si>
  <si>
    <t>　平成２４年度より、下水道処理区域以外の地域においては、特定地域生活排水処理事業にて浄化槽設置を推進している。</t>
    <rPh sb="1" eb="3">
      <t>ヘイセイ</t>
    </rPh>
    <rPh sb="5" eb="7">
      <t>ネンド</t>
    </rPh>
    <rPh sb="10" eb="13">
      <t>ゲスイドウ</t>
    </rPh>
    <rPh sb="13" eb="15">
      <t>ショリ</t>
    </rPh>
    <rPh sb="15" eb="17">
      <t>クイキ</t>
    </rPh>
    <rPh sb="17" eb="19">
      <t>イガイ</t>
    </rPh>
    <rPh sb="20" eb="22">
      <t>チイキ</t>
    </rPh>
    <rPh sb="28" eb="30">
      <t>トクテイ</t>
    </rPh>
    <rPh sb="30" eb="32">
      <t>チイキ</t>
    </rPh>
    <rPh sb="32" eb="34">
      <t>セイカツ</t>
    </rPh>
    <rPh sb="34" eb="36">
      <t>ハイスイ</t>
    </rPh>
    <rPh sb="36" eb="38">
      <t>ショリ</t>
    </rPh>
    <rPh sb="38" eb="40">
      <t>ジギョウ</t>
    </rPh>
    <rPh sb="42" eb="45">
      <t>ジョウカソウ</t>
    </rPh>
    <rPh sb="45" eb="47">
      <t>セッチ</t>
    </rPh>
    <rPh sb="48" eb="50">
      <t>スイシン</t>
    </rPh>
    <phoneticPr fontId="1"/>
  </si>
  <si>
    <t>　２箇所（標津町下水道管理センター・川北下水処理場）</t>
    <rPh sb="2" eb="4">
      <t>カショ</t>
    </rPh>
    <rPh sb="5" eb="8">
      <t>シベツチョウ</t>
    </rPh>
    <rPh sb="8" eb="11">
      <t>ゲスイドウ</t>
    </rPh>
    <rPh sb="11" eb="13">
      <t>カンリ</t>
    </rPh>
    <rPh sb="18" eb="20">
      <t>カワキタ</t>
    </rPh>
    <rPh sb="20" eb="22">
      <t>ゲスイ</t>
    </rPh>
    <rPh sb="22" eb="25">
      <t>ショリジョウ</t>
    </rPh>
    <phoneticPr fontId="1"/>
  </si>
  <si>
    <t>　2区（標津処理区・川北処理区）</t>
    <rPh sb="2" eb="3">
      <t>ク</t>
    </rPh>
    <rPh sb="4" eb="6">
      <t>シベツ</t>
    </rPh>
    <rPh sb="6" eb="8">
      <t>ショリ</t>
    </rPh>
    <rPh sb="8" eb="9">
      <t>ク</t>
    </rPh>
    <rPh sb="10" eb="12">
      <t>カワキタ</t>
    </rPh>
    <rPh sb="12" eb="14">
      <t>ショリ</t>
    </rPh>
    <rPh sb="14" eb="15">
      <t>ク</t>
    </rPh>
    <phoneticPr fontId="1"/>
  </si>
  <si>
    <t>　昭和61年度（1986年度）
　（供用開始後　34年）</t>
    <rPh sb="1" eb="3">
      <t>ショウワ</t>
    </rPh>
    <rPh sb="5" eb="7">
      <t>ネンド</t>
    </rPh>
    <rPh sb="12" eb="14">
      <t>ネンド</t>
    </rPh>
    <rPh sb="18" eb="20">
      <t>キョウヨウ</t>
    </rPh>
    <rPh sb="20" eb="22">
      <t>カイシ</t>
    </rPh>
    <rPh sb="22" eb="23">
      <t>ゴ</t>
    </rPh>
    <rPh sb="26" eb="27">
      <t>ネン</t>
    </rPh>
    <phoneticPr fontId="1"/>
  </si>
  <si>
    <t>　無し</t>
    <rPh sb="1" eb="2">
      <t>ナ</t>
    </rPh>
    <phoneticPr fontId="1"/>
  </si>
  <si>
    <t>　非適用
　※令和5年4月1日適用予定</t>
    <rPh sb="1" eb="2">
      <t>ヒ</t>
    </rPh>
    <rPh sb="2" eb="4">
      <t>テキヨウ</t>
    </rPh>
    <rPh sb="7" eb="9">
      <t>レイワ</t>
    </rPh>
    <rPh sb="10" eb="11">
      <t>ネン</t>
    </rPh>
    <rPh sb="12" eb="13">
      <t>ガツ</t>
    </rPh>
    <rPh sb="14" eb="15">
      <t>ニチ</t>
    </rPh>
    <rPh sb="15" eb="17">
      <t>テキヨウ</t>
    </rPh>
    <rPh sb="17" eb="19">
      <t>ヨテイ</t>
    </rPh>
    <phoneticPr fontId="1"/>
  </si>
  <si>
    <t>　基本使用料　8㎥まで1,200円
　超過使用料　8㎥を超えるもの：1㎥につき171円
　上記により算出した額に100分の110（消費税10％）を乗じる。</t>
    <rPh sb="1" eb="3">
      <t>キホン</t>
    </rPh>
    <rPh sb="3" eb="6">
      <t>シヨウリョウ</t>
    </rPh>
    <rPh sb="12" eb="17">
      <t>２００エン</t>
    </rPh>
    <rPh sb="19" eb="21">
      <t>チョウカ</t>
    </rPh>
    <rPh sb="21" eb="24">
      <t>シヨウリョウ</t>
    </rPh>
    <rPh sb="28" eb="29">
      <t>コ</t>
    </rPh>
    <rPh sb="42" eb="43">
      <t>エン</t>
    </rPh>
    <rPh sb="45" eb="47">
      <t>ジョウキ</t>
    </rPh>
    <rPh sb="50" eb="52">
      <t>サンシュツ</t>
    </rPh>
    <rPh sb="54" eb="55">
      <t>ガク</t>
    </rPh>
    <rPh sb="59" eb="60">
      <t>ブン</t>
    </rPh>
    <rPh sb="65" eb="68">
      <t>ショウヒゼイ</t>
    </rPh>
    <rPh sb="73" eb="74">
      <t>ジョウ</t>
    </rPh>
    <phoneticPr fontId="1"/>
  </si>
  <si>
    <t>　（公衆浴場）
　基本使用料　100㎥まで10,000円
　超過使用料　100㎥を超えるもの：1㎥につき13円
　上記により算出した額に100分の110（消費税10％）を乗じる。</t>
    <rPh sb="2" eb="4">
      <t>コウシュウ</t>
    </rPh>
    <rPh sb="4" eb="6">
      <t>ヨクジョウ</t>
    </rPh>
    <rPh sb="9" eb="11">
      <t>キホン</t>
    </rPh>
    <rPh sb="11" eb="14">
      <t>シヨウリョウ</t>
    </rPh>
    <rPh sb="27" eb="28">
      <t>エン</t>
    </rPh>
    <rPh sb="30" eb="32">
      <t>チョウカ</t>
    </rPh>
    <rPh sb="32" eb="35">
      <t>シヨウリョウ</t>
    </rPh>
    <rPh sb="41" eb="42">
      <t>コ</t>
    </rPh>
    <rPh sb="54" eb="55">
      <t>エン</t>
    </rPh>
    <rPh sb="57" eb="59">
      <t>ジョウキ</t>
    </rPh>
    <rPh sb="62" eb="64">
      <t>サンシュツ</t>
    </rPh>
    <rPh sb="66" eb="67">
      <t>ガク</t>
    </rPh>
    <rPh sb="71" eb="72">
      <t>ブン</t>
    </rPh>
    <rPh sb="77" eb="80">
      <t>ショウヒゼイ</t>
    </rPh>
    <rPh sb="85" eb="86">
      <t>ジョウ</t>
    </rPh>
    <phoneticPr fontId="1"/>
  </si>
  <si>
    <t>令和元年度</t>
    <rPh sb="0" eb="2">
      <t>レイワ</t>
    </rPh>
    <rPh sb="2" eb="4">
      <t>ガンネン</t>
    </rPh>
    <rPh sb="4" eb="5">
      <t>ド</t>
    </rPh>
    <phoneticPr fontId="1"/>
  </si>
  <si>
    <t>平成30年度</t>
    <rPh sb="0" eb="2">
      <t>ヘイセイ</t>
    </rPh>
    <rPh sb="4" eb="6">
      <t>ネンド</t>
    </rPh>
    <phoneticPr fontId="1"/>
  </si>
  <si>
    <t>平成29年度</t>
    <rPh sb="0" eb="2">
      <t>ヘイセイ</t>
    </rPh>
    <rPh sb="4" eb="6">
      <t>ネンド</t>
    </rPh>
    <phoneticPr fontId="1"/>
  </si>
  <si>
    <t>令和元年度</t>
    <rPh sb="0" eb="2">
      <t>レイワ</t>
    </rPh>
    <rPh sb="2" eb="4">
      <t>ガンネン</t>
    </rPh>
    <rPh sb="3" eb="5">
      <t>ネンド</t>
    </rPh>
    <phoneticPr fontId="1"/>
  </si>
  <si>
    <t>　建設水道課内に、課長を含め正職員６人で、簡水事業、下水道事業、浄化槽事業を担当している。
　職員給与費については、簡易水道特別会計で２．５人、下水道特別会計で３人、浄化槽費で０．５人分計上している。</t>
    <rPh sb="1" eb="3">
      <t>ケンセツ</t>
    </rPh>
    <rPh sb="3" eb="6">
      <t>スイドウカ</t>
    </rPh>
    <rPh sb="6" eb="7">
      <t>ナイ</t>
    </rPh>
    <rPh sb="9" eb="11">
      <t>カチョウ</t>
    </rPh>
    <rPh sb="12" eb="13">
      <t>フク</t>
    </rPh>
    <rPh sb="14" eb="17">
      <t>セイショクイン</t>
    </rPh>
    <rPh sb="18" eb="19">
      <t>ニン</t>
    </rPh>
    <rPh sb="21" eb="23">
      <t>カンスイ</t>
    </rPh>
    <rPh sb="23" eb="25">
      <t>ジギョウ</t>
    </rPh>
    <rPh sb="26" eb="29">
      <t>ゲスイドウ</t>
    </rPh>
    <rPh sb="29" eb="31">
      <t>ジギョウ</t>
    </rPh>
    <rPh sb="32" eb="35">
      <t>ジョウカソウ</t>
    </rPh>
    <rPh sb="35" eb="37">
      <t>ジギョウ</t>
    </rPh>
    <rPh sb="38" eb="40">
      <t>タントウ</t>
    </rPh>
    <rPh sb="47" eb="49">
      <t>ショクイン</t>
    </rPh>
    <rPh sb="49" eb="51">
      <t>キュウヨ</t>
    </rPh>
    <rPh sb="51" eb="52">
      <t>ヒ</t>
    </rPh>
    <rPh sb="58" eb="60">
      <t>カンイ</t>
    </rPh>
    <rPh sb="60" eb="62">
      <t>スイドウ</t>
    </rPh>
    <rPh sb="62" eb="64">
      <t>トクベツ</t>
    </rPh>
    <rPh sb="64" eb="66">
      <t>カイケイ</t>
    </rPh>
    <rPh sb="70" eb="71">
      <t>ニン</t>
    </rPh>
    <rPh sb="72" eb="75">
      <t>ゲスイドウ</t>
    </rPh>
    <rPh sb="75" eb="77">
      <t>トクベツ</t>
    </rPh>
    <rPh sb="77" eb="79">
      <t>カイケイ</t>
    </rPh>
    <rPh sb="81" eb="82">
      <t>ニン</t>
    </rPh>
    <rPh sb="83" eb="86">
      <t>ジョウカソウ</t>
    </rPh>
    <rPh sb="86" eb="87">
      <t>ヒ</t>
    </rPh>
    <rPh sb="91" eb="93">
      <t>ニンブン</t>
    </rPh>
    <rPh sb="93" eb="95">
      <t>ケイジョウ</t>
    </rPh>
    <phoneticPr fontId="1"/>
  </si>
  <si>
    <t>　上記職員は、役場建設水道課内に常駐し、2箇所の処理場（下水道管理センター・川北下水処理場）の運転は、地元業者に委託している。</t>
    <rPh sb="1" eb="3">
      <t>ジョウキ</t>
    </rPh>
    <rPh sb="3" eb="5">
      <t>ショクイン</t>
    </rPh>
    <rPh sb="7" eb="9">
      <t>ヤクバ</t>
    </rPh>
    <rPh sb="9" eb="11">
      <t>ケンセツ</t>
    </rPh>
    <rPh sb="11" eb="13">
      <t>スイドウ</t>
    </rPh>
    <rPh sb="13" eb="14">
      <t>カ</t>
    </rPh>
    <rPh sb="14" eb="15">
      <t>ナイ</t>
    </rPh>
    <rPh sb="16" eb="18">
      <t>ジョウチュウ</t>
    </rPh>
    <rPh sb="21" eb="23">
      <t>カショ</t>
    </rPh>
    <rPh sb="24" eb="27">
      <t>ショリジョウ</t>
    </rPh>
    <rPh sb="28" eb="31">
      <t>ゲスイドウ</t>
    </rPh>
    <rPh sb="31" eb="33">
      <t>カンリ</t>
    </rPh>
    <rPh sb="38" eb="40">
      <t>カワキタ</t>
    </rPh>
    <rPh sb="40" eb="42">
      <t>ゲスイ</t>
    </rPh>
    <rPh sb="42" eb="45">
      <t>ショリジョウ</t>
    </rPh>
    <rPh sb="47" eb="49">
      <t>ウンテン</t>
    </rPh>
    <rPh sb="51" eb="53">
      <t>ジモト</t>
    </rPh>
    <rPh sb="53" eb="55">
      <t>ギョウシャ</t>
    </rPh>
    <rPh sb="56" eb="58">
      <t>イタク</t>
    </rPh>
    <phoneticPr fontId="1"/>
  </si>
  <si>
    <t>　「民間事業者が施設を適正に運転し、一定水準を満足できれば、施設の運転方法の詳細については、民間事業者の裁量に任せる。」という性能発注の考え方に基づき、複数年契約で実施している。</t>
    <rPh sb="2" eb="4">
      <t>ミンカン</t>
    </rPh>
    <rPh sb="4" eb="7">
      <t>ジギョウシャ</t>
    </rPh>
    <rPh sb="8" eb="10">
      <t>シセツ</t>
    </rPh>
    <rPh sb="11" eb="13">
      <t>テキセイ</t>
    </rPh>
    <rPh sb="14" eb="16">
      <t>ウンテン</t>
    </rPh>
    <rPh sb="18" eb="20">
      <t>イッテイ</t>
    </rPh>
    <rPh sb="20" eb="22">
      <t>スイジュン</t>
    </rPh>
    <rPh sb="23" eb="25">
      <t>マンゾク</t>
    </rPh>
    <rPh sb="30" eb="32">
      <t>シセツ</t>
    </rPh>
    <rPh sb="33" eb="35">
      <t>ウンテン</t>
    </rPh>
    <rPh sb="35" eb="37">
      <t>ホウホウ</t>
    </rPh>
    <rPh sb="38" eb="40">
      <t>ショウサイ</t>
    </rPh>
    <rPh sb="46" eb="48">
      <t>ミンカン</t>
    </rPh>
    <rPh sb="48" eb="51">
      <t>ジギョウシャ</t>
    </rPh>
    <rPh sb="52" eb="54">
      <t>サイリョウ</t>
    </rPh>
    <rPh sb="55" eb="56">
      <t>マカ</t>
    </rPh>
    <rPh sb="63" eb="65">
      <t>セイノウ</t>
    </rPh>
    <rPh sb="65" eb="67">
      <t>ハッチュウ</t>
    </rPh>
    <rPh sb="68" eb="69">
      <t>カンガ</t>
    </rPh>
    <rPh sb="70" eb="71">
      <t>カタ</t>
    </rPh>
    <rPh sb="72" eb="73">
      <t>モト</t>
    </rPh>
    <rPh sb="76" eb="78">
      <t>フクスウ</t>
    </rPh>
    <rPh sb="78" eb="79">
      <t>ネン</t>
    </rPh>
    <rPh sb="79" eb="81">
      <t>ケイヤク</t>
    </rPh>
    <rPh sb="82" eb="84">
      <t>ジッシ</t>
    </rPh>
    <phoneticPr fontId="1"/>
  </si>
  <si>
    <t>　現在、包括的民間委託を実施しており、検証をしながら継続しているため、導入予定なし。</t>
    <rPh sb="1" eb="3">
      <t>ゲンザイ</t>
    </rPh>
    <rPh sb="4" eb="7">
      <t>ホウカツテキ</t>
    </rPh>
    <rPh sb="7" eb="9">
      <t>ミンカン</t>
    </rPh>
    <rPh sb="9" eb="11">
      <t>イタク</t>
    </rPh>
    <rPh sb="12" eb="14">
      <t>ジッシ</t>
    </rPh>
    <rPh sb="19" eb="21">
      <t>ケンショウ</t>
    </rPh>
    <rPh sb="26" eb="28">
      <t>ケイゾク</t>
    </rPh>
    <rPh sb="35" eb="37">
      <t>ドウニュウ</t>
    </rPh>
    <rPh sb="37" eb="39">
      <t>ヨテイ</t>
    </rPh>
    <phoneticPr fontId="1"/>
  </si>
  <si>
    <t>　下水汚泥を堆肥化し、、協力酪農家へ配布しているが、離農等により協力戸数は減少しており、利用戸数の拡大は見込めないため、商品化（収入を得る）には至らない。</t>
    <rPh sb="1" eb="3">
      <t>ゲスイ</t>
    </rPh>
    <rPh sb="3" eb="5">
      <t>オデイ</t>
    </rPh>
    <rPh sb="6" eb="9">
      <t>タイヒカ</t>
    </rPh>
    <rPh sb="12" eb="14">
      <t>キョウリョク</t>
    </rPh>
    <rPh sb="14" eb="15">
      <t>ラク</t>
    </rPh>
    <rPh sb="15" eb="17">
      <t>ノウカ</t>
    </rPh>
    <rPh sb="18" eb="20">
      <t>ハイフ</t>
    </rPh>
    <rPh sb="26" eb="28">
      <t>リノウ</t>
    </rPh>
    <rPh sb="28" eb="29">
      <t>トウ</t>
    </rPh>
    <rPh sb="32" eb="34">
      <t>キョウリョク</t>
    </rPh>
    <rPh sb="34" eb="36">
      <t>コスウ</t>
    </rPh>
    <rPh sb="37" eb="39">
      <t>ゲンショウ</t>
    </rPh>
    <rPh sb="44" eb="46">
      <t>リヨウ</t>
    </rPh>
    <rPh sb="46" eb="48">
      <t>コスウ</t>
    </rPh>
    <rPh sb="49" eb="51">
      <t>カクダイ</t>
    </rPh>
    <rPh sb="52" eb="54">
      <t>ミコ</t>
    </rPh>
    <rPh sb="60" eb="63">
      <t>ショウヒンカ</t>
    </rPh>
    <rPh sb="64" eb="66">
      <t>シュウニュウ</t>
    </rPh>
    <rPh sb="67" eb="68">
      <t>エ</t>
    </rPh>
    <rPh sb="72" eb="73">
      <t>イタ</t>
    </rPh>
    <phoneticPr fontId="1"/>
  </si>
  <si>
    <t>　未利用土地は無い。
　川北処理場の沈殿池が1槽未利用であるが、水質管理のため塩素混和池（仕上げ池）に変更する予定。</t>
    <rPh sb="1" eb="6">
      <t>ミリヨウトチ</t>
    </rPh>
    <rPh sb="7" eb="8">
      <t>ナ</t>
    </rPh>
    <rPh sb="12" eb="14">
      <t>カワキタ</t>
    </rPh>
    <rPh sb="14" eb="17">
      <t>ショリジョウ</t>
    </rPh>
    <rPh sb="18" eb="20">
      <t>チンデン</t>
    </rPh>
    <rPh sb="20" eb="21">
      <t>イケ</t>
    </rPh>
    <rPh sb="23" eb="24">
      <t>ソウ</t>
    </rPh>
    <rPh sb="24" eb="27">
      <t>ミリヨウ</t>
    </rPh>
    <rPh sb="32" eb="34">
      <t>スイシツ</t>
    </rPh>
    <rPh sb="34" eb="36">
      <t>カンリ</t>
    </rPh>
    <rPh sb="39" eb="41">
      <t>エンソ</t>
    </rPh>
    <rPh sb="41" eb="43">
      <t>コンワ</t>
    </rPh>
    <rPh sb="43" eb="44">
      <t>イケ</t>
    </rPh>
    <rPh sb="45" eb="47">
      <t>シア</t>
    </rPh>
    <rPh sb="48" eb="49">
      <t>イケ</t>
    </rPh>
    <rPh sb="51" eb="53">
      <t>ヘンコウ</t>
    </rPh>
    <rPh sb="55" eb="57">
      <t>ヨテイ</t>
    </rPh>
    <phoneticPr fontId="1"/>
  </si>
  <si>
    <t xml:space="preserve">
　令和元年度決算に基づき、令和2年度作成し、公表している。</t>
    <rPh sb="1" eb="3">
      <t>レイワ</t>
    </rPh>
    <rPh sb="2" eb="3">
      <t>レイワ</t>
    </rPh>
    <rPh sb="3" eb="4">
      <t>ド</t>
    </rPh>
    <rPh sb="4" eb="6">
      <t>ケッサン</t>
    </rPh>
    <rPh sb="7" eb="8">
      <t>モト</t>
    </rPh>
    <rPh sb="11" eb="13">
      <t>レイワ</t>
    </rPh>
    <rPh sb="14" eb="16">
      <t>ネンド</t>
    </rPh>
    <rPh sb="16" eb="18">
      <t>サクセイ</t>
    </rPh>
    <rPh sb="20" eb="22">
      <t>コウヒョウ</t>
    </rPh>
    <phoneticPr fontId="1"/>
  </si>
  <si>
    <t>　
　平成２７～28年度は増加に転じたが、平成29年度より減少が続いており、5年間の平均で0.3％づつ減少している。
　これまでに様々な定住促進事業を行ってきており、一時期は鈍化もしたが、標津町全体でも人口減少が続いているので、処理区域内人口も減少が続くと思われる。</t>
    <rPh sb="0" eb="1">
      <t>ヘイセイ</t>
    </rPh>
    <rPh sb="8" eb="10">
      <t>ネンド</t>
    </rPh>
    <rPh sb="11" eb="13">
      <t>ゾウカ</t>
    </rPh>
    <rPh sb="14" eb="15">
      <t>テン</t>
    </rPh>
    <rPh sb="19" eb="21">
      <t>ヘイセイ</t>
    </rPh>
    <rPh sb="23" eb="25">
      <t>ネンド</t>
    </rPh>
    <rPh sb="27" eb="29">
      <t>ゲンショウ</t>
    </rPh>
    <rPh sb="30" eb="31">
      <t>ツヅ</t>
    </rPh>
    <rPh sb="38" eb="40">
      <t>ネンカン</t>
    </rPh>
    <rPh sb="41" eb="43">
      <t>ヘイキン</t>
    </rPh>
    <rPh sb="50" eb="52">
      <t>ゲンショウ</t>
    </rPh>
    <rPh sb="95" eb="97">
      <t>ゼンタイ</t>
    </rPh>
    <rPh sb="99" eb="101">
      <t>ジンコウ</t>
    </rPh>
    <rPh sb="101" eb="103">
      <t>ゲンショウ</t>
    </rPh>
    <rPh sb="104" eb="105">
      <t>ツヅ</t>
    </rPh>
    <rPh sb="112" eb="114">
      <t>ショリ</t>
    </rPh>
    <rPh sb="114" eb="116">
      <t>クイキ</t>
    </rPh>
    <rPh sb="116" eb="117">
      <t>ナイ</t>
    </rPh>
    <rPh sb="117" eb="119">
      <t>ジンコウ</t>
    </rPh>
    <rPh sb="121" eb="123">
      <t>ゲンショウ</t>
    </rPh>
    <rPh sb="124" eb="125">
      <t>ツヅ</t>
    </rPh>
    <rPh sb="127" eb="128">
      <t>オモ</t>
    </rPh>
    <phoneticPr fontId="1"/>
  </si>
  <si>
    <t>　
　標津町下水道管理センターは昭和61年度（1986年度）、川北下水処理場は平成11年度（1999年度）から供用開始をしており、管理センターは34年、川北は21年経過している。
　この間、管理センターにおいては、平成14～23年度にかけて、中央監視装置などの電気設備を更新し、さらなる施設の長寿命化を図るため、平成２９年度より電気設備及び機械設備等の更新工事を行っている。
　川北下水処理場においては、供用開始から現在まで、主だった更新工事等は行っていない。
　管渠については、平成20年度を最後に、新たな敷設は行っておらず、今後も大規模な処理区の拡張は予定していないため、管路の延長は計画していない。
　また、平成5年度の釧路沖地震、平成6年度の東方沖地震により、標津処理区の管路のおよそ6割が破損したため、復旧したことにより、当初の耐用年数より伸びている。</t>
    <rPh sb="2" eb="5">
      <t>シベツチョウ</t>
    </rPh>
    <rPh sb="5" eb="8">
      <t>ゲスイドウ</t>
    </rPh>
    <rPh sb="8" eb="10">
      <t>カンリ</t>
    </rPh>
    <rPh sb="15" eb="17">
      <t>ショウワ</t>
    </rPh>
    <rPh sb="30" eb="32">
      <t>カワキタ</t>
    </rPh>
    <rPh sb="32" eb="34">
      <t>ゲスイ</t>
    </rPh>
    <rPh sb="34" eb="37">
      <t>ショリジョウ</t>
    </rPh>
    <rPh sb="38" eb="40">
      <t>ヘイセイ</t>
    </rPh>
    <rPh sb="54" eb="58">
      <t>キョウヨウカイシ</t>
    </rPh>
    <rPh sb="64" eb="66">
      <t>カンリ</t>
    </rPh>
    <rPh sb="75" eb="77">
      <t>カワキタ</t>
    </rPh>
    <rPh sb="81" eb="83">
      <t>ケイカ</t>
    </rPh>
    <rPh sb="92" eb="93">
      <t>カン</t>
    </rPh>
    <rPh sb="94" eb="96">
      <t>カンリ</t>
    </rPh>
    <rPh sb="106" eb="108">
      <t>ヘイセイ</t>
    </rPh>
    <rPh sb="120" eb="122">
      <t>チュウオウ</t>
    </rPh>
    <rPh sb="122" eb="124">
      <t>カンシ</t>
    </rPh>
    <rPh sb="124" eb="126">
      <t>ソウチ</t>
    </rPh>
    <rPh sb="129" eb="131">
      <t>デンキ</t>
    </rPh>
    <rPh sb="131" eb="133">
      <t>セツビ</t>
    </rPh>
    <rPh sb="134" eb="136">
      <t>コウシン</t>
    </rPh>
    <rPh sb="142" eb="144">
      <t>シセツ</t>
    </rPh>
    <rPh sb="145" eb="149">
      <t>チョウジュミョウカ</t>
    </rPh>
    <rPh sb="150" eb="151">
      <t>ハカ</t>
    </rPh>
    <rPh sb="155" eb="157">
      <t>ヘイセイ</t>
    </rPh>
    <rPh sb="159" eb="161">
      <t>ネンド</t>
    </rPh>
    <rPh sb="163" eb="165">
      <t>デンキ</t>
    </rPh>
    <rPh sb="165" eb="167">
      <t>セツビ</t>
    </rPh>
    <rPh sb="167" eb="168">
      <t>オヨ</t>
    </rPh>
    <rPh sb="169" eb="171">
      <t>キカイ</t>
    </rPh>
    <rPh sb="171" eb="173">
      <t>セツビ</t>
    </rPh>
    <rPh sb="173" eb="174">
      <t>トウ</t>
    </rPh>
    <rPh sb="175" eb="177">
      <t>コウシン</t>
    </rPh>
    <rPh sb="177" eb="179">
      <t>コウジ</t>
    </rPh>
    <rPh sb="180" eb="181">
      <t>オコナ</t>
    </rPh>
    <rPh sb="189" eb="191">
      <t>カワキタ</t>
    </rPh>
    <rPh sb="191" eb="193">
      <t>ゲスイ</t>
    </rPh>
    <rPh sb="193" eb="196">
      <t>ショリジョウ</t>
    </rPh>
    <rPh sb="202" eb="204">
      <t>キョウヨウ</t>
    </rPh>
    <rPh sb="204" eb="206">
      <t>カイシ</t>
    </rPh>
    <rPh sb="208" eb="210">
      <t>ゲンザイ</t>
    </rPh>
    <rPh sb="213" eb="214">
      <t>オモ</t>
    </rPh>
    <rPh sb="217" eb="219">
      <t>コウシン</t>
    </rPh>
    <rPh sb="219" eb="221">
      <t>コウジ</t>
    </rPh>
    <rPh sb="221" eb="222">
      <t>トウ</t>
    </rPh>
    <rPh sb="223" eb="224">
      <t>オコナ</t>
    </rPh>
    <rPh sb="232" eb="234">
      <t>カンキョ</t>
    </rPh>
    <rPh sb="240" eb="242">
      <t>ヘイセイ</t>
    </rPh>
    <rPh sb="244" eb="246">
      <t>ネンド</t>
    </rPh>
    <rPh sb="247" eb="249">
      <t>サイゴ</t>
    </rPh>
    <rPh sb="251" eb="252">
      <t>アラ</t>
    </rPh>
    <rPh sb="254" eb="256">
      <t>フセツ</t>
    </rPh>
    <rPh sb="257" eb="258">
      <t>オコナ</t>
    </rPh>
    <rPh sb="264" eb="266">
      <t>コンゴ</t>
    </rPh>
    <rPh sb="267" eb="270">
      <t>ダイキボ</t>
    </rPh>
    <rPh sb="271" eb="273">
      <t>ショリ</t>
    </rPh>
    <rPh sb="273" eb="274">
      <t>ク</t>
    </rPh>
    <rPh sb="275" eb="277">
      <t>カクチョウ</t>
    </rPh>
    <rPh sb="278" eb="280">
      <t>ヨテイ</t>
    </rPh>
    <rPh sb="288" eb="290">
      <t>カンロ</t>
    </rPh>
    <rPh sb="291" eb="293">
      <t>エンチョウ</t>
    </rPh>
    <rPh sb="294" eb="296">
      <t>ケイカク</t>
    </rPh>
    <rPh sb="307" eb="309">
      <t>ヘイセイ</t>
    </rPh>
    <rPh sb="310" eb="312">
      <t>ネンド</t>
    </rPh>
    <rPh sb="313" eb="315">
      <t>クシロ</t>
    </rPh>
    <rPh sb="315" eb="316">
      <t>オキ</t>
    </rPh>
    <rPh sb="316" eb="318">
      <t>ジシン</t>
    </rPh>
    <rPh sb="319" eb="321">
      <t>ヘイセイ</t>
    </rPh>
    <rPh sb="322" eb="324">
      <t>ネンド</t>
    </rPh>
    <rPh sb="325" eb="327">
      <t>トウホウ</t>
    </rPh>
    <rPh sb="327" eb="328">
      <t>オキ</t>
    </rPh>
    <rPh sb="328" eb="330">
      <t>ジシン</t>
    </rPh>
    <rPh sb="334" eb="336">
      <t>シベツ</t>
    </rPh>
    <rPh sb="336" eb="338">
      <t>ショリ</t>
    </rPh>
    <rPh sb="338" eb="339">
      <t>ク</t>
    </rPh>
    <rPh sb="340" eb="342">
      <t>カンロ</t>
    </rPh>
    <rPh sb="347" eb="348">
      <t>ワリ</t>
    </rPh>
    <rPh sb="349" eb="351">
      <t>ハソン</t>
    </rPh>
    <rPh sb="356" eb="358">
      <t>フッキュウ</t>
    </rPh>
    <rPh sb="366" eb="368">
      <t>トウショ</t>
    </rPh>
    <rPh sb="369" eb="371">
      <t>タイヨウ</t>
    </rPh>
    <rPh sb="371" eb="373">
      <t>ネンスウ</t>
    </rPh>
    <rPh sb="375" eb="376">
      <t>ノ</t>
    </rPh>
    <phoneticPr fontId="1"/>
  </si>
  <si>
    <t>　
　下水道管理センターの長寿命化を図るため、平成29年度よりストックマネジメント計画を策定し、それに基づく10年間の設備更新、公営企業会計法適用に係る経費及びそれらに伴う企業債の償還等を見込んでいる。</t>
    <rPh sb="3" eb="6">
      <t>ゲスイドウ</t>
    </rPh>
    <rPh sb="6" eb="8">
      <t>カンリ</t>
    </rPh>
    <rPh sb="13" eb="17">
      <t>チョウジュミョウカ</t>
    </rPh>
    <rPh sb="18" eb="19">
      <t>ハカ</t>
    </rPh>
    <rPh sb="23" eb="25">
      <t>ヘイセイ</t>
    </rPh>
    <rPh sb="27" eb="29">
      <t>ネンド</t>
    </rPh>
    <rPh sb="41" eb="43">
      <t>ケイカク</t>
    </rPh>
    <rPh sb="44" eb="46">
      <t>サクテイ</t>
    </rPh>
    <rPh sb="51" eb="52">
      <t>モト</t>
    </rPh>
    <rPh sb="56" eb="58">
      <t>ネンカン</t>
    </rPh>
    <rPh sb="59" eb="61">
      <t>セツビ</t>
    </rPh>
    <rPh sb="61" eb="63">
      <t>コウシン</t>
    </rPh>
    <rPh sb="64" eb="66">
      <t>コウエイ</t>
    </rPh>
    <rPh sb="66" eb="68">
      <t>キギョウ</t>
    </rPh>
    <rPh sb="68" eb="70">
      <t>カイケイ</t>
    </rPh>
    <rPh sb="70" eb="71">
      <t>ホウ</t>
    </rPh>
    <rPh sb="71" eb="73">
      <t>テキヨウ</t>
    </rPh>
    <rPh sb="74" eb="75">
      <t>カカ</t>
    </rPh>
    <rPh sb="76" eb="78">
      <t>ケイヒ</t>
    </rPh>
    <rPh sb="78" eb="79">
      <t>オヨ</t>
    </rPh>
    <rPh sb="84" eb="85">
      <t>トモナ</t>
    </rPh>
    <rPh sb="86" eb="88">
      <t>キギョウ</t>
    </rPh>
    <rPh sb="88" eb="89">
      <t>サイ</t>
    </rPh>
    <rPh sb="90" eb="92">
      <t>ショウカン</t>
    </rPh>
    <rPh sb="92" eb="93">
      <t>トウ</t>
    </rPh>
    <rPh sb="94" eb="96">
      <t>ミコ</t>
    </rPh>
    <phoneticPr fontId="1"/>
  </si>
  <si>
    <t>　
　建設改良費については、ストックマネジメント計画をもとに、下水道管理センターの機械・電気設備の更新の優先順位及び経費考慮し、実施年度の平準化に努めている。
　公営企業会計法適用事業については令和5年4月1日適用を目指し、令和2年度は基本方針策定、令和3年度は固定資産台帳整備、令和4年度はシステム整備に係る経費を計上している。</t>
    <rPh sb="2" eb="4">
      <t>ケンセツ</t>
    </rPh>
    <rPh sb="4" eb="6">
      <t>カイリョウ</t>
    </rPh>
    <rPh sb="6" eb="7">
      <t>ヒ</t>
    </rPh>
    <rPh sb="24" eb="26">
      <t>ケイカク</t>
    </rPh>
    <rPh sb="51" eb="53">
      <t>ユウセン</t>
    </rPh>
    <rPh sb="53" eb="55">
      <t>ジュンイ</t>
    </rPh>
    <rPh sb="55" eb="56">
      <t>オヨ</t>
    </rPh>
    <rPh sb="57" eb="59">
      <t>ケイヒ</t>
    </rPh>
    <rPh sb="59" eb="61">
      <t>コウリョ</t>
    </rPh>
    <rPh sb="72" eb="73">
      <t>ツト</t>
    </rPh>
    <rPh sb="80" eb="82">
      <t>コウエイ</t>
    </rPh>
    <rPh sb="82" eb="84">
      <t>キギョウ</t>
    </rPh>
    <rPh sb="84" eb="86">
      <t>カイケイ</t>
    </rPh>
    <rPh sb="86" eb="87">
      <t>ホウ</t>
    </rPh>
    <rPh sb="87" eb="89">
      <t>テキヨウ</t>
    </rPh>
    <rPh sb="89" eb="91">
      <t>ジギョウ</t>
    </rPh>
    <rPh sb="96" eb="98">
      <t>レイワ</t>
    </rPh>
    <rPh sb="99" eb="100">
      <t>ネン</t>
    </rPh>
    <rPh sb="101" eb="102">
      <t>ガツ</t>
    </rPh>
    <rPh sb="103" eb="104">
      <t>ニチ</t>
    </rPh>
    <rPh sb="104" eb="106">
      <t>テキヨウ</t>
    </rPh>
    <rPh sb="107" eb="109">
      <t>メザ</t>
    </rPh>
    <rPh sb="111" eb="113">
      <t>レイワ</t>
    </rPh>
    <rPh sb="114" eb="116">
      <t>ネンド</t>
    </rPh>
    <rPh sb="118" eb="120">
      <t>キホン</t>
    </rPh>
    <rPh sb="120" eb="122">
      <t>ホウシン</t>
    </rPh>
    <rPh sb="122" eb="124">
      <t>サクテイ</t>
    </rPh>
    <rPh sb="125" eb="127">
      <t>レイワ</t>
    </rPh>
    <rPh sb="128" eb="130">
      <t>ネンド</t>
    </rPh>
    <rPh sb="131" eb="133">
      <t>コテイ</t>
    </rPh>
    <rPh sb="133" eb="135">
      <t>シサン</t>
    </rPh>
    <rPh sb="135" eb="137">
      <t>ダイチョウ</t>
    </rPh>
    <rPh sb="137" eb="139">
      <t>セイビ</t>
    </rPh>
    <rPh sb="140" eb="142">
      <t>レイワ</t>
    </rPh>
    <rPh sb="143" eb="145">
      <t>ネンド</t>
    </rPh>
    <rPh sb="150" eb="152">
      <t>セイビ</t>
    </rPh>
    <rPh sb="153" eb="154">
      <t>カカ</t>
    </rPh>
    <rPh sb="155" eb="157">
      <t>ケイヒ</t>
    </rPh>
    <phoneticPr fontId="1"/>
  </si>
  <si>
    <t>　
　今後の人口減少を想定し、下水道使用料は毎年0.125％づつの減額を見込んだ。
　元利償還金には全額一般会計繰入金を充当。
　建設改良費に関しては国庫補助金、企業債を充て、起債対象外の部分については一般会計繰入金を充当。</t>
    <rPh sb="3" eb="5">
      <t>コンゴ</t>
    </rPh>
    <rPh sb="6" eb="10">
      <t>ジンコウゲンショウ</t>
    </rPh>
    <rPh sb="11" eb="13">
      <t>ソウテイ</t>
    </rPh>
    <rPh sb="15" eb="18">
      <t>ゲスイドウ</t>
    </rPh>
    <rPh sb="18" eb="21">
      <t>シヨウリョウ</t>
    </rPh>
    <rPh sb="22" eb="24">
      <t>マイネン</t>
    </rPh>
    <rPh sb="33" eb="35">
      <t>ゲンガク</t>
    </rPh>
    <rPh sb="36" eb="38">
      <t>ミコ</t>
    </rPh>
    <rPh sb="43" eb="45">
      <t>ガンリ</t>
    </rPh>
    <rPh sb="45" eb="48">
      <t>ショウカンキン</t>
    </rPh>
    <rPh sb="50" eb="52">
      <t>ゼンガク</t>
    </rPh>
    <rPh sb="52" eb="54">
      <t>イッパン</t>
    </rPh>
    <rPh sb="54" eb="56">
      <t>カイケイ</t>
    </rPh>
    <rPh sb="56" eb="58">
      <t>クリイレ</t>
    </rPh>
    <rPh sb="58" eb="59">
      <t>キン</t>
    </rPh>
    <rPh sb="60" eb="62">
      <t>ジュウトウ</t>
    </rPh>
    <rPh sb="65" eb="67">
      <t>ケンセツ</t>
    </rPh>
    <rPh sb="67" eb="69">
      <t>カイリョウ</t>
    </rPh>
    <rPh sb="69" eb="70">
      <t>ヒ</t>
    </rPh>
    <rPh sb="71" eb="72">
      <t>カン</t>
    </rPh>
    <rPh sb="75" eb="77">
      <t>コッコ</t>
    </rPh>
    <rPh sb="77" eb="80">
      <t>ホジョキン</t>
    </rPh>
    <rPh sb="81" eb="83">
      <t>キギョウ</t>
    </rPh>
    <rPh sb="83" eb="84">
      <t>サイ</t>
    </rPh>
    <rPh sb="85" eb="86">
      <t>ア</t>
    </rPh>
    <rPh sb="88" eb="90">
      <t>キサイ</t>
    </rPh>
    <rPh sb="90" eb="92">
      <t>タイショウ</t>
    </rPh>
    <rPh sb="92" eb="93">
      <t>ガイ</t>
    </rPh>
    <rPh sb="94" eb="96">
      <t>ブブン</t>
    </rPh>
    <rPh sb="101" eb="103">
      <t>イッパン</t>
    </rPh>
    <rPh sb="103" eb="105">
      <t>カイケイ</t>
    </rPh>
    <rPh sb="105" eb="107">
      <t>クリイレ</t>
    </rPh>
    <rPh sb="107" eb="108">
      <t>キン</t>
    </rPh>
    <rPh sb="109" eb="111">
      <t>ジュウトウ</t>
    </rPh>
    <phoneticPr fontId="1"/>
  </si>
  <si>
    <t>　
　維持管理費については下水道使用料にて賄う予定ではあるが、今後、維持管理費の高騰が見込まれるため、早急に料金改定を行う必要がある。
　企業債については、はじめから全額、下水道事業債のみの申請ではなく、極力半額は過疎対策事業債を申請予定。
　一般会計繰入金については、建設改良費のうち、起債対象とならないものに充当することになる。
　</t>
    <rPh sb="122" eb="124">
      <t>イッパン</t>
    </rPh>
    <rPh sb="124" eb="126">
      <t>カイケイ</t>
    </rPh>
    <rPh sb="126" eb="128">
      <t>クリイレ</t>
    </rPh>
    <rPh sb="128" eb="129">
      <t>キン</t>
    </rPh>
    <rPh sb="135" eb="137">
      <t>ケンセツ</t>
    </rPh>
    <rPh sb="137" eb="139">
      <t>カイリョウ</t>
    </rPh>
    <rPh sb="139" eb="140">
      <t>ヒ</t>
    </rPh>
    <rPh sb="144" eb="146">
      <t>キサイ</t>
    </rPh>
    <rPh sb="146" eb="148">
      <t>タイショウ</t>
    </rPh>
    <rPh sb="156" eb="158">
      <t>ジュウトウ</t>
    </rPh>
    <phoneticPr fontId="1"/>
  </si>
  <si>
    <t>　
　処理場の運転管理は、地元業者と複数年の委託契約を締結し、消耗品費等の節約に努めてもらうことで、経費の高騰を少しでも少額に抑えている。
　電気料については、消費税が増額されたこともあって、増加傾向にある。
　修繕費は、大規模なものは建設改良費になるが、それ以外は維持管理費で賄うことになり、下水道管理センターにおいては、供用開始から34年が経過していることもあり、年々、小規模な修繕が増えてきている。
　管渠については、毎年、一部ではあるが管路清掃や、マンホール廻りのアスファルト修繕を行い、大規模な修繕につながらないよう努めており、処理場の修繕と調整しながら維持管理費内で収まるように施工している。
　職員給与費については、1名分を維持管理費、1.5名分を建設改良費で計上している。維持管理費においては下水道使用料で賄われており、毎年、定期昇給による増額が見込まれている。建設改良費においては、1名は55歳以上のため昇給停止になっており、0.5名も令和3年度に昇給停止となるため、給与の増額はない見込み。</t>
    <rPh sb="3" eb="6">
      <t>ショリジョウ</t>
    </rPh>
    <rPh sb="7" eb="9">
      <t>ウンテン</t>
    </rPh>
    <rPh sb="9" eb="11">
      <t>カンリ</t>
    </rPh>
    <rPh sb="13" eb="15">
      <t>ジモト</t>
    </rPh>
    <rPh sb="15" eb="17">
      <t>ギョウシャ</t>
    </rPh>
    <rPh sb="18" eb="20">
      <t>フクスウ</t>
    </rPh>
    <rPh sb="20" eb="21">
      <t>ネン</t>
    </rPh>
    <rPh sb="22" eb="24">
      <t>イタク</t>
    </rPh>
    <rPh sb="24" eb="26">
      <t>ケイヤク</t>
    </rPh>
    <rPh sb="27" eb="29">
      <t>テイケツ</t>
    </rPh>
    <rPh sb="31" eb="34">
      <t>ショウモウヒン</t>
    </rPh>
    <rPh sb="34" eb="35">
      <t>ヒ</t>
    </rPh>
    <rPh sb="35" eb="36">
      <t>トウ</t>
    </rPh>
    <rPh sb="37" eb="39">
      <t>セツヤク</t>
    </rPh>
    <rPh sb="40" eb="41">
      <t>ツト</t>
    </rPh>
    <rPh sb="50" eb="52">
      <t>ケイヒ</t>
    </rPh>
    <rPh sb="53" eb="55">
      <t>コウトウ</t>
    </rPh>
    <rPh sb="56" eb="57">
      <t>スコ</t>
    </rPh>
    <rPh sb="60" eb="62">
      <t>ショウガク</t>
    </rPh>
    <rPh sb="63" eb="64">
      <t>オサ</t>
    </rPh>
    <rPh sb="71" eb="73">
      <t>デンキ</t>
    </rPh>
    <rPh sb="73" eb="74">
      <t>リョウ</t>
    </rPh>
    <rPh sb="80" eb="83">
      <t>ショウヒゼイ</t>
    </rPh>
    <rPh sb="84" eb="86">
      <t>ゾウガク</t>
    </rPh>
    <rPh sb="96" eb="98">
      <t>ゾウカ</t>
    </rPh>
    <rPh sb="98" eb="100">
      <t>ケイコウ</t>
    </rPh>
    <rPh sb="106" eb="109">
      <t>シュウゼンヒ</t>
    </rPh>
    <rPh sb="111" eb="114">
      <t>ダイキボ</t>
    </rPh>
    <rPh sb="118" eb="120">
      <t>ケンセツ</t>
    </rPh>
    <rPh sb="120" eb="122">
      <t>カイリョウ</t>
    </rPh>
    <rPh sb="122" eb="123">
      <t>ヒ</t>
    </rPh>
    <rPh sb="130" eb="132">
      <t>イガイ</t>
    </rPh>
    <rPh sb="133" eb="135">
      <t>イジ</t>
    </rPh>
    <rPh sb="135" eb="138">
      <t>カンリヒ</t>
    </rPh>
    <rPh sb="139" eb="140">
      <t>マカナ</t>
    </rPh>
    <rPh sb="147" eb="150">
      <t>ゲスイドウ</t>
    </rPh>
    <rPh sb="150" eb="152">
      <t>カンリ</t>
    </rPh>
    <rPh sb="162" eb="164">
      <t>キョウヨウ</t>
    </rPh>
    <rPh sb="164" eb="166">
      <t>カイシ</t>
    </rPh>
    <rPh sb="170" eb="171">
      <t>ネン</t>
    </rPh>
    <rPh sb="172" eb="174">
      <t>ケイカ</t>
    </rPh>
    <rPh sb="184" eb="186">
      <t>ネンネン</t>
    </rPh>
    <rPh sb="187" eb="188">
      <t>ショウ</t>
    </rPh>
    <rPh sb="188" eb="190">
      <t>キボ</t>
    </rPh>
    <rPh sb="191" eb="193">
      <t>シュウゼン</t>
    </rPh>
    <rPh sb="194" eb="195">
      <t>フ</t>
    </rPh>
    <rPh sb="204" eb="206">
      <t>カンキョ</t>
    </rPh>
    <rPh sb="212" eb="214">
      <t>マイトシ</t>
    </rPh>
    <rPh sb="215" eb="217">
      <t>イチブ</t>
    </rPh>
    <rPh sb="222" eb="224">
      <t>カンロ</t>
    </rPh>
    <rPh sb="224" eb="226">
      <t>セイソウ</t>
    </rPh>
    <rPh sb="233" eb="234">
      <t>マワ</t>
    </rPh>
    <rPh sb="242" eb="244">
      <t>シュウゼン</t>
    </rPh>
    <rPh sb="245" eb="246">
      <t>オコナ</t>
    </rPh>
    <rPh sb="248" eb="251">
      <t>ダイキボ</t>
    </rPh>
    <rPh sb="252" eb="254">
      <t>シュウゼン</t>
    </rPh>
    <rPh sb="263" eb="264">
      <t>ツト</t>
    </rPh>
    <rPh sb="269" eb="272">
      <t>ショリジョウ</t>
    </rPh>
    <rPh sb="273" eb="275">
      <t>シュウゼン</t>
    </rPh>
    <rPh sb="276" eb="278">
      <t>チョウセイ</t>
    </rPh>
    <rPh sb="282" eb="284">
      <t>イジ</t>
    </rPh>
    <rPh sb="284" eb="287">
      <t>カンリヒ</t>
    </rPh>
    <rPh sb="287" eb="288">
      <t>ナイ</t>
    </rPh>
    <rPh sb="289" eb="290">
      <t>オサ</t>
    </rPh>
    <rPh sb="295" eb="297">
      <t>セコウ</t>
    </rPh>
    <rPh sb="304" eb="306">
      <t>ショクイン</t>
    </rPh>
    <rPh sb="306" eb="308">
      <t>キュウヨ</t>
    </rPh>
    <rPh sb="308" eb="309">
      <t>ヒ</t>
    </rPh>
    <rPh sb="316" eb="317">
      <t>メイ</t>
    </rPh>
    <rPh sb="317" eb="318">
      <t>ブン</t>
    </rPh>
    <rPh sb="319" eb="321">
      <t>イジ</t>
    </rPh>
    <rPh sb="321" eb="324">
      <t>カンリヒ</t>
    </rPh>
    <rPh sb="328" eb="329">
      <t>メイ</t>
    </rPh>
    <rPh sb="329" eb="330">
      <t>ブン</t>
    </rPh>
    <rPh sb="331" eb="333">
      <t>ケンセツ</t>
    </rPh>
    <rPh sb="333" eb="335">
      <t>カイリョウ</t>
    </rPh>
    <rPh sb="335" eb="336">
      <t>ヒ</t>
    </rPh>
    <rPh sb="337" eb="339">
      <t>ケイジョウ</t>
    </rPh>
    <rPh sb="344" eb="346">
      <t>イジ</t>
    </rPh>
    <rPh sb="346" eb="349">
      <t>カンリヒ</t>
    </rPh>
    <rPh sb="354" eb="357">
      <t>ゲスイドウ</t>
    </rPh>
    <rPh sb="357" eb="360">
      <t>シヨウリョウ</t>
    </rPh>
    <rPh sb="361" eb="362">
      <t>マカナ</t>
    </rPh>
    <rPh sb="368" eb="370">
      <t>マイトシ</t>
    </rPh>
    <rPh sb="371" eb="373">
      <t>テイキ</t>
    </rPh>
    <rPh sb="373" eb="375">
      <t>ショウキュウ</t>
    </rPh>
    <rPh sb="378" eb="380">
      <t>ゾウガク</t>
    </rPh>
    <rPh sb="381" eb="383">
      <t>ミコ</t>
    </rPh>
    <rPh sb="389" eb="391">
      <t>ケンセツ</t>
    </rPh>
    <rPh sb="391" eb="393">
      <t>カイリョウ</t>
    </rPh>
    <rPh sb="393" eb="394">
      <t>ヒ</t>
    </rPh>
    <rPh sb="401" eb="402">
      <t>メイ</t>
    </rPh>
    <rPh sb="405" eb="406">
      <t>サイ</t>
    </rPh>
    <rPh sb="406" eb="408">
      <t>イジョウ</t>
    </rPh>
    <rPh sb="411" eb="413">
      <t>ショウキュウ</t>
    </rPh>
    <rPh sb="413" eb="415">
      <t>テイシ</t>
    </rPh>
    <rPh sb="425" eb="426">
      <t>メイ</t>
    </rPh>
    <rPh sb="427" eb="429">
      <t>レイワ</t>
    </rPh>
    <rPh sb="430" eb="432">
      <t>ネンド</t>
    </rPh>
    <rPh sb="433" eb="435">
      <t>ショウキュウ</t>
    </rPh>
    <rPh sb="435" eb="437">
      <t>テイシ</t>
    </rPh>
    <rPh sb="443" eb="445">
      <t>キュウヨ</t>
    </rPh>
    <rPh sb="446" eb="448">
      <t>ゾウガク</t>
    </rPh>
    <rPh sb="451" eb="453">
      <t>ミコ</t>
    </rPh>
    <phoneticPr fontId="1"/>
  </si>
  <si>
    <t>　当初の計画では、標津市街地から南へ数キロ内に点在している集落も含めていたが、実情に合わせた効率的かつ適正な事業運営のため、全体計画の見直しを行い、処理区以外のところは浄化槽の設置を進めている。</t>
    <phoneticPr fontId="1"/>
  </si>
  <si>
    <t>　平成29年度より施設の改修を行っているが、優先順位等により単年度に偏らないよう計画している。</t>
    <rPh sb="15" eb="16">
      <t>オコナ</t>
    </rPh>
    <phoneticPr fontId="1"/>
  </si>
  <si>
    <t>　現在、包括的民間委託を実施しており、検証をしながら継続しているため、導入予定なし。</t>
    <phoneticPr fontId="1"/>
  </si>
  <si>
    <t>　「使用料収入で維持管理費を賄う」方針で料金改定をしてきた。今後は、使用料収入は微減はしていくが、維持管理費の増額が見込まれるため、早急に料金改定に取り組まなければならない。</t>
    <rPh sb="55" eb="57">
      <t>ゾウガク</t>
    </rPh>
    <rPh sb="58" eb="60">
      <t>ミコ</t>
    </rPh>
    <rPh sb="66" eb="68">
      <t>ソウキュウ</t>
    </rPh>
    <rPh sb="69" eb="71">
      <t>リョウキン</t>
    </rPh>
    <rPh sb="71" eb="73">
      <t>カイテイ</t>
    </rPh>
    <rPh sb="74" eb="75">
      <t>ト</t>
    </rPh>
    <rPh sb="76" eb="77">
      <t>ク</t>
    </rPh>
    <phoneticPr fontId="1"/>
  </si>
  <si>
    <t>　現在、包括的民間委託を実施しており、検証をしながら継続しているため、指定管理者制度やＰＰＰ／ＰＦＩの導入予定なし。</t>
    <phoneticPr fontId="1"/>
  </si>
  <si>
    <t>　現在、営業費用（維持管理費）で1人、建設改良費で1.5人の人件費を計上しているが、今後の人事（人員配置）により、柔軟に対応していく。（課長の定年退職や新人の配置など）</t>
    <phoneticPr fontId="1"/>
  </si>
  <si>
    <t>　動力について、適時、適正な契約プランへと見直すことで経費削減に努めるとともに、発電に使用される燃料についても、単価の変動を見極めながら購入・貯蔵管理していく。</t>
    <phoneticPr fontId="1"/>
  </si>
  <si>
    <t>　長寿命化支援制度及びストックマネジメント支援制度を有効に活用するとともに、簡易な修繕については財源を考慮した効率的かつ経済的な修繕計画に基づき、施設の延命化を図っていく。</t>
    <phoneticPr fontId="1"/>
  </si>
  <si>
    <t>　今後も、経費節減について協議をしながら包括的民営化を進めていく。</t>
    <phoneticPr fontId="1"/>
  </si>
  <si>
    <t>　中長期財政計画に基づき、毎年度収支計画等の更新を行い、経営比較分析表の更新をする</t>
    <rPh sb="28" eb="30">
      <t>ケイエイ</t>
    </rPh>
    <rPh sb="30" eb="32">
      <t>ヒカク</t>
    </rPh>
    <rPh sb="32" eb="34">
      <t>ブンセキ</t>
    </rPh>
    <rPh sb="34" eb="35">
      <t>ヒョウ</t>
    </rPh>
    <rPh sb="36" eb="38">
      <t>コウシン</t>
    </rPh>
    <phoneticPr fontId="1"/>
  </si>
  <si>
    <t>経営比較分析表（令和元年度決算）</t>
    <rPh sb="8" eb="10">
      <t>レイワ</t>
    </rPh>
    <rPh sb="10" eb="12">
      <t>ガンネン</t>
    </rPh>
    <phoneticPr fontId="35"/>
  </si>
  <si>
    <t>北海道　標津町</t>
  </si>
  <si>
    <t>業務名</t>
    <rPh sb="2" eb="3">
      <t>メイ</t>
    </rPh>
    <phoneticPr fontId="35"/>
  </si>
  <si>
    <t>業種名</t>
    <rPh sb="2" eb="3">
      <t>メイ</t>
    </rPh>
    <phoneticPr fontId="35"/>
  </si>
  <si>
    <t>事業名</t>
    <phoneticPr fontId="35"/>
  </si>
  <si>
    <t>類似団体区分</t>
    <rPh sb="4" eb="6">
      <t>クブン</t>
    </rPh>
    <phoneticPr fontId="35"/>
  </si>
  <si>
    <t>管理者の情報</t>
    <rPh sb="0" eb="3">
      <t>カンリシャ</t>
    </rPh>
    <rPh sb="4" eb="6">
      <t>ジョウホウ</t>
    </rPh>
    <phoneticPr fontId="35"/>
  </si>
  <si>
    <t>人口（人）</t>
    <rPh sb="0" eb="2">
      <t>ジンコウ</t>
    </rPh>
    <rPh sb="3" eb="4">
      <t>ヒト</t>
    </rPh>
    <phoneticPr fontId="35"/>
  </si>
  <si>
    <r>
      <t>面積(km</t>
    </r>
    <r>
      <rPr>
        <b/>
        <vertAlign val="superscript"/>
        <sz val="11"/>
        <color theme="1"/>
        <rFont val="ＭＳ ゴシック"/>
        <family val="3"/>
        <charset val="128"/>
      </rPr>
      <t>2</t>
    </r>
    <r>
      <rPr>
        <b/>
        <sz val="11"/>
        <color theme="1"/>
        <rFont val="ＭＳ ゴシック"/>
        <family val="3"/>
        <charset val="128"/>
      </rPr>
      <t>)</t>
    </r>
    <phoneticPr fontId="35"/>
  </si>
  <si>
    <r>
      <t>人口密度(人/km</t>
    </r>
    <r>
      <rPr>
        <b/>
        <vertAlign val="superscript"/>
        <sz val="11"/>
        <color theme="1"/>
        <rFont val="ＭＳ ゴシック"/>
        <family val="3"/>
        <charset val="128"/>
      </rPr>
      <t>2</t>
    </r>
    <r>
      <rPr>
        <b/>
        <sz val="11"/>
        <color theme="1"/>
        <rFont val="ＭＳ ゴシック"/>
        <family val="3"/>
        <charset val="128"/>
      </rPr>
      <t>)</t>
    </r>
    <phoneticPr fontId="35"/>
  </si>
  <si>
    <t>グラフ凡例</t>
    <rPh sb="3" eb="5">
      <t>ハンレイ</t>
    </rPh>
    <phoneticPr fontId="35"/>
  </si>
  <si>
    <t>法非適用</t>
  </si>
  <si>
    <t>下水道事業</t>
  </si>
  <si>
    <t>特定環境保全公共下水道</t>
  </si>
  <si>
    <t>D1</t>
  </si>
  <si>
    <t>非設置</t>
  </si>
  <si>
    <t>■</t>
    <phoneticPr fontId="35"/>
  </si>
  <si>
    <t>当該団体値（当該値）</t>
    <rPh sb="2" eb="4">
      <t>ダンタイ</t>
    </rPh>
    <phoneticPr fontId="35"/>
  </si>
  <si>
    <t>資金不足比率(％)</t>
    <phoneticPr fontId="35"/>
  </si>
  <si>
    <t>自己資本構成比率(％)</t>
    <phoneticPr fontId="35"/>
  </si>
  <si>
    <t>普及率(％)</t>
    <phoneticPr fontId="35"/>
  </si>
  <si>
    <t>有収率(％)</t>
    <rPh sb="0" eb="1">
      <t>ユウ</t>
    </rPh>
    <rPh sb="1" eb="3">
      <t>シュウリツ</t>
    </rPh>
    <phoneticPr fontId="3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</si>
  <si>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35"/>
  </si>
  <si>
    <t>処理区域内人口(人)</t>
    <rPh sb="0" eb="2">
      <t>ショリ</t>
    </rPh>
    <rPh sb="2" eb="5">
      <t>クイキナイ</t>
    </rPh>
    <phoneticPr fontId="3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</si>
  <si>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3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</si>
  <si>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35"/>
  </si>
  <si>
    <t>－</t>
    <phoneticPr fontId="35"/>
  </si>
  <si>
    <t>類似団体平均値（平均値）</t>
    <phoneticPr fontId="35"/>
  </si>
  <si>
    <t>-</t>
  </si>
  <si>
    <t>該当数値なし</t>
  </si>
  <si>
    <t>【】</t>
    <phoneticPr fontId="35"/>
  </si>
  <si>
    <t>令和元年度全国平均</t>
    <rPh sb="0" eb="2">
      <t>レイワ</t>
    </rPh>
    <rPh sb="2" eb="4">
      <t>ガンネン</t>
    </rPh>
    <phoneticPr fontId="35"/>
  </si>
  <si>
    <t>分析欄</t>
    <rPh sb="0" eb="2">
      <t>ブンセキ</t>
    </rPh>
    <rPh sb="2" eb="3">
      <t>ラン</t>
    </rPh>
    <phoneticPr fontId="35"/>
  </si>
  <si>
    <t>1. 経営の健全性・効率性</t>
    <phoneticPr fontId="35"/>
  </si>
  <si>
    <t>1. 経営の健全性・効率性について</t>
    <phoneticPr fontId="35"/>
  </si>
  <si>
    <t>①・⑤について
　Ｈ19年度とＨ22年度の料金改定により、料金収入で維持管理費は賄えているが、利息の支払いは一部にとどまっている。今後、料金収入の減額が見込まれることから、経費削減はもちろんだが、早めに料金改定着手していかねばならない。
⑥汚水処理原価について
　有収水量は若干の増減があるが、維持管理費の抑制に努めているため、汚水処理原価は概ね横ばいとなっている。
⑦施設利用率について
　施設利用率は概ね横ばいとなっている。
⑧水洗化率について
　処理区域内の面整備はほぼ概成していることと、住宅地の新規造成等もなく、転入での新たな接続は見込めないため、横ばいが続く。</t>
    <rPh sb="12" eb="14">
      <t>ネンド</t>
    </rPh>
    <rPh sb="18" eb="20">
      <t>ネンド</t>
    </rPh>
    <rPh sb="21" eb="23">
      <t>リョウキン</t>
    </rPh>
    <rPh sb="23" eb="25">
      <t>カイテイ</t>
    </rPh>
    <rPh sb="29" eb="31">
      <t>リョウキン</t>
    </rPh>
    <rPh sb="31" eb="33">
      <t>シュウニュウ</t>
    </rPh>
    <rPh sb="34" eb="36">
      <t>イジ</t>
    </rPh>
    <rPh sb="36" eb="39">
      <t>カンリヒ</t>
    </rPh>
    <rPh sb="40" eb="41">
      <t>マカナ</t>
    </rPh>
    <rPh sb="47" eb="49">
      <t>リソク</t>
    </rPh>
    <rPh sb="50" eb="52">
      <t>シハラ</t>
    </rPh>
    <rPh sb="54" eb="56">
      <t>イチブ</t>
    </rPh>
    <rPh sb="65" eb="67">
      <t>コンゴ</t>
    </rPh>
    <rPh sb="68" eb="70">
      <t>リョウキン</t>
    </rPh>
    <rPh sb="70" eb="72">
      <t>シュウニュウ</t>
    </rPh>
    <rPh sb="73" eb="75">
      <t>ゲンガク</t>
    </rPh>
    <rPh sb="76" eb="78">
      <t>ミコ</t>
    </rPh>
    <rPh sb="86" eb="88">
      <t>ケイヒ</t>
    </rPh>
    <rPh sb="88" eb="90">
      <t>サクゲン</t>
    </rPh>
    <rPh sb="98" eb="99">
      <t>ハヤ</t>
    </rPh>
    <rPh sb="101" eb="103">
      <t>リョウキン</t>
    </rPh>
    <rPh sb="103" eb="105">
      <t>カイテイ</t>
    </rPh>
    <rPh sb="105" eb="107">
      <t>チャクシュ</t>
    </rPh>
    <rPh sb="121" eb="123">
      <t>オスイ</t>
    </rPh>
    <rPh sb="123" eb="125">
      <t>ショリ</t>
    </rPh>
    <rPh sb="125" eb="127">
      <t>ゲンカ</t>
    </rPh>
    <rPh sb="133" eb="135">
      <t>ユウシュウ</t>
    </rPh>
    <rPh sb="135" eb="137">
      <t>スイリョウ</t>
    </rPh>
    <rPh sb="138" eb="140">
      <t>ジャッカン</t>
    </rPh>
    <rPh sb="141" eb="143">
      <t>ゾウゲン</t>
    </rPh>
    <rPh sb="148" eb="150">
      <t>イジ</t>
    </rPh>
    <rPh sb="150" eb="153">
      <t>カンリヒ</t>
    </rPh>
    <rPh sb="154" eb="156">
      <t>ヨクセイ</t>
    </rPh>
    <rPh sb="157" eb="158">
      <t>ツト</t>
    </rPh>
    <rPh sb="165" eb="167">
      <t>オスイ</t>
    </rPh>
    <rPh sb="167" eb="169">
      <t>ショリ</t>
    </rPh>
    <rPh sb="169" eb="171">
      <t>ゲンカ</t>
    </rPh>
    <rPh sb="172" eb="173">
      <t>オオム</t>
    </rPh>
    <rPh sb="174" eb="175">
      <t>ヨコ</t>
    </rPh>
    <rPh sb="187" eb="189">
      <t>シセツ</t>
    </rPh>
    <rPh sb="189" eb="192">
      <t>リヨウリツ</t>
    </rPh>
    <rPh sb="198" eb="200">
      <t>シセツ</t>
    </rPh>
    <rPh sb="200" eb="203">
      <t>リヨウリツ</t>
    </rPh>
    <rPh sb="204" eb="205">
      <t>オオム</t>
    </rPh>
    <rPh sb="206" eb="207">
      <t>ヨコ</t>
    </rPh>
    <rPh sb="219" eb="222">
      <t>スイセンカ</t>
    </rPh>
    <rPh sb="222" eb="223">
      <t>リツ</t>
    </rPh>
    <rPh sb="229" eb="231">
      <t>ショリ</t>
    </rPh>
    <rPh sb="231" eb="234">
      <t>クイキナイ</t>
    </rPh>
    <rPh sb="235" eb="236">
      <t>メン</t>
    </rPh>
    <rPh sb="236" eb="238">
      <t>セイビ</t>
    </rPh>
    <rPh sb="241" eb="243">
      <t>ガイセイ</t>
    </rPh>
    <rPh sb="251" eb="254">
      <t>ジュウタクチ</t>
    </rPh>
    <rPh sb="255" eb="257">
      <t>シンキ</t>
    </rPh>
    <rPh sb="257" eb="259">
      <t>ゾウセイ</t>
    </rPh>
    <rPh sb="259" eb="260">
      <t>トウ</t>
    </rPh>
    <rPh sb="264" eb="266">
      <t>テンニュウ</t>
    </rPh>
    <rPh sb="271" eb="273">
      <t>セツゾク</t>
    </rPh>
    <rPh sb="274" eb="276">
      <t>ミコ</t>
    </rPh>
    <rPh sb="282" eb="283">
      <t>ヨコ</t>
    </rPh>
    <rPh sb="286" eb="287">
      <t>ツヅ</t>
    </rPh>
    <phoneticPr fontId="35"/>
  </si>
  <si>
    <t>2. 老朽化の状況について</t>
    <phoneticPr fontId="35"/>
  </si>
  <si>
    <t>③管渠改善率について
　Ｓ61年度の供用開始から30年の経過であるため、更新は行っていないが、今後策定するストックマネジメント計画に基づき、順次調査を行い対応する。</t>
    <rPh sb="1" eb="3">
      <t>カンキョ</t>
    </rPh>
    <rPh sb="3" eb="5">
      <t>カイゼン</t>
    </rPh>
    <rPh sb="5" eb="6">
      <t>リツ</t>
    </rPh>
    <rPh sb="15" eb="17">
      <t>ネンド</t>
    </rPh>
    <rPh sb="18" eb="20">
      <t>キョウヨウ</t>
    </rPh>
    <rPh sb="20" eb="22">
      <t>カイシ</t>
    </rPh>
    <rPh sb="26" eb="27">
      <t>ネン</t>
    </rPh>
    <rPh sb="28" eb="30">
      <t>ケイカ</t>
    </rPh>
    <rPh sb="36" eb="38">
      <t>コウシン</t>
    </rPh>
    <rPh sb="39" eb="40">
      <t>オコナ</t>
    </rPh>
    <rPh sb="47" eb="49">
      <t>コンゴ</t>
    </rPh>
    <rPh sb="49" eb="51">
      <t>サクテイ</t>
    </rPh>
    <rPh sb="63" eb="65">
      <t>ケイカク</t>
    </rPh>
    <rPh sb="66" eb="67">
      <t>モト</t>
    </rPh>
    <rPh sb="70" eb="72">
      <t>ジュンジ</t>
    </rPh>
    <rPh sb="72" eb="74">
      <t>チョウサ</t>
    </rPh>
    <rPh sb="75" eb="76">
      <t>オコナ</t>
    </rPh>
    <rPh sb="77" eb="79">
      <t>タイオウ</t>
    </rPh>
    <phoneticPr fontId="35"/>
  </si>
  <si>
    <t>2. 老朽化の状況</t>
    <phoneticPr fontId="35"/>
  </si>
  <si>
    <t>全体総括</t>
    <rPh sb="0" eb="2">
      <t>ゼンタイ</t>
    </rPh>
    <rPh sb="2" eb="4">
      <t>ソウカツ</t>
    </rPh>
    <phoneticPr fontId="35"/>
  </si>
  <si>
    <t>　人口は減少して有収水量も減っており、料金収入はＲ2年度より減少に転じる見込み。。
　供用開始から33年経過しているため、施設の修繕等が増加しており、更に維持管理費の高騰、システム保守管理の増額など、収入の減額に対し支出の増額が進むため、早急に料金改定が必要になってくる。</t>
    <rPh sb="1" eb="3">
      <t>ジンコウ</t>
    </rPh>
    <rPh sb="4" eb="6">
      <t>ゲンショウ</t>
    </rPh>
    <rPh sb="8" eb="10">
      <t>ユウシュウ</t>
    </rPh>
    <rPh sb="10" eb="12">
      <t>スイリョウ</t>
    </rPh>
    <rPh sb="13" eb="14">
      <t>ヘ</t>
    </rPh>
    <rPh sb="19" eb="21">
      <t>リョウキン</t>
    </rPh>
    <rPh sb="21" eb="23">
      <t>シュウニュウ</t>
    </rPh>
    <rPh sb="26" eb="28">
      <t>ネンド</t>
    </rPh>
    <rPh sb="30" eb="32">
      <t>ゲンショウ</t>
    </rPh>
    <rPh sb="33" eb="34">
      <t>テン</t>
    </rPh>
    <rPh sb="36" eb="38">
      <t>ミコ</t>
    </rPh>
    <rPh sb="43" eb="45">
      <t>キョウヨウ</t>
    </rPh>
    <rPh sb="45" eb="47">
      <t>カイシ</t>
    </rPh>
    <rPh sb="51" eb="52">
      <t>ネン</t>
    </rPh>
    <rPh sb="52" eb="54">
      <t>ケイカ</t>
    </rPh>
    <rPh sb="61" eb="63">
      <t>シセツ</t>
    </rPh>
    <rPh sb="64" eb="66">
      <t>シュウゼン</t>
    </rPh>
    <rPh sb="66" eb="67">
      <t>トウ</t>
    </rPh>
    <rPh sb="68" eb="70">
      <t>ゾウカ</t>
    </rPh>
    <rPh sb="75" eb="76">
      <t>サラ</t>
    </rPh>
    <rPh sb="77" eb="79">
      <t>イジ</t>
    </rPh>
    <rPh sb="79" eb="82">
      <t>カンリヒ</t>
    </rPh>
    <rPh sb="83" eb="85">
      <t>コウトウ</t>
    </rPh>
    <rPh sb="90" eb="92">
      <t>ホシュ</t>
    </rPh>
    <rPh sb="92" eb="94">
      <t>カンリ</t>
    </rPh>
    <rPh sb="95" eb="97">
      <t>ゾウガク</t>
    </rPh>
    <rPh sb="100" eb="102">
      <t>シュウニュウ</t>
    </rPh>
    <rPh sb="103" eb="105">
      <t>ゲンガク</t>
    </rPh>
    <rPh sb="106" eb="107">
      <t>タイ</t>
    </rPh>
    <rPh sb="108" eb="110">
      <t>シシュツ</t>
    </rPh>
    <rPh sb="111" eb="113">
      <t>ゾウガク</t>
    </rPh>
    <rPh sb="114" eb="115">
      <t>スス</t>
    </rPh>
    <rPh sb="119" eb="121">
      <t>ソウキュウ</t>
    </rPh>
    <rPh sb="122" eb="124">
      <t>リョウキン</t>
    </rPh>
    <rPh sb="124" eb="126">
      <t>カイテイ</t>
    </rPh>
    <rPh sb="127" eb="129">
      <t>ヒツヨウ</t>
    </rPh>
    <phoneticPr fontId="3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</si>
  <si>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35"/>
  </si>
  <si>
    <t>全国平均</t>
    <rPh sb="0" eb="2">
      <t>ゼンコク</t>
    </rPh>
    <rPh sb="2" eb="4">
      <t>ヘイキン</t>
    </rPh>
    <phoneticPr fontId="35"/>
  </si>
  <si>
    <t>1①</t>
  </si>
  <si>
    <t>1②</t>
  </si>
  <si>
    <t>1③</t>
  </si>
  <si>
    <t>1④</t>
  </si>
  <si>
    <t>1⑤</t>
  </si>
  <si>
    <t>1⑥</t>
  </si>
  <si>
    <t>1⑦</t>
    <phoneticPr fontId="35"/>
  </si>
  <si>
    <t>1⑧</t>
    <phoneticPr fontId="35"/>
  </si>
  <si>
    <t>2①</t>
  </si>
  <si>
    <t>2②</t>
  </si>
  <si>
    <t>2③</t>
  </si>
  <si>
    <t/>
  </si>
  <si>
    <t>-</t>
    <phoneticPr fontId="35"/>
  </si>
  <si>
    <t>【1,218.70】</t>
  </si>
  <si>
    <t>【74.17】</t>
  </si>
  <si>
    <t>【218.56】</t>
  </si>
  <si>
    <t>【42.86】</t>
  </si>
  <si>
    <t>【84.20】</t>
  </si>
  <si>
    <t>【0.28】</t>
  </si>
  <si>
    <t>決算
見込</t>
    <rPh sb="0" eb="2">
      <t>ケッサン</t>
    </rPh>
    <rPh sb="3" eb="5">
      <t>ミコミ</t>
    </rPh>
    <phoneticPr fontId="6"/>
  </si>
  <si>
    <t>うち資本費平準化債</t>
    <rPh sb="2" eb="4">
      <t>シホン</t>
    </rPh>
    <rPh sb="4" eb="5">
      <t>ヒ</t>
    </rPh>
    <rPh sb="5" eb="8">
      <t>ヘイジュンカ</t>
    </rPh>
    <rPh sb="8" eb="9">
      <t>サイ</t>
    </rPh>
    <phoneticPr fontId="6"/>
  </si>
  <si>
    <t>決算</t>
    <rPh sb="0" eb="2">
      <t>ケッサン</t>
    </rPh>
    <phoneticPr fontId="6"/>
  </si>
  <si>
    <t>合　　　　　　　　　　計</t>
    <rPh sb="0" eb="1">
      <t>ゴウ</t>
    </rPh>
    <rPh sb="11" eb="12">
      <t>ケイ</t>
    </rPh>
    <phoneticPr fontId="6"/>
  </si>
  <si>
    <t>　
　過去5年間は、人口増減には比例せず、増減を繰り返している。人口は減少しても世帯数自体の減少が進まなければ、有取水量は微減するものと思われる。</t>
    <rPh sb="2" eb="4">
      <t>カコ</t>
    </rPh>
    <rPh sb="5" eb="7">
      <t>ネンカン</t>
    </rPh>
    <rPh sb="9" eb="11">
      <t>ジンコウ</t>
    </rPh>
    <rPh sb="11" eb="13">
      <t>ゾウゲン</t>
    </rPh>
    <rPh sb="15" eb="17">
      <t>ヒレイ</t>
    </rPh>
    <rPh sb="20" eb="22">
      <t>ゾウゲン</t>
    </rPh>
    <rPh sb="23" eb="24">
      <t>ク</t>
    </rPh>
    <rPh sb="25" eb="26">
      <t>カエ</t>
    </rPh>
    <rPh sb="31" eb="33">
      <t>ジンコウ</t>
    </rPh>
    <rPh sb="34" eb="36">
      <t>ゲンショウ</t>
    </rPh>
    <rPh sb="39" eb="41">
      <t>セタイ</t>
    </rPh>
    <rPh sb="41" eb="42">
      <t>スウ</t>
    </rPh>
    <rPh sb="42" eb="44">
      <t>ジタイ</t>
    </rPh>
    <rPh sb="45" eb="47">
      <t>ゲンショウ</t>
    </rPh>
    <rPh sb="48" eb="49">
      <t>スス</t>
    </rPh>
    <rPh sb="55" eb="56">
      <t>ユウ</t>
    </rPh>
    <rPh sb="56" eb="58">
      <t>シュスイ</t>
    </rPh>
    <rPh sb="58" eb="59">
      <t>リョウ</t>
    </rPh>
    <rPh sb="60" eb="62">
      <t>ビゲン</t>
    </rPh>
    <rPh sb="67" eb="68">
      <t>オモ</t>
    </rPh>
    <phoneticPr fontId="1"/>
  </si>
  <si>
    <t>―　7　―</t>
    <phoneticPr fontId="1"/>
  </si>
  <si>
    <t>―　8　―</t>
    <phoneticPr fontId="1"/>
  </si>
  <si>
    <t>　同　　　上</t>
    <rPh sb="1" eb="2">
      <t>ドウ</t>
    </rPh>
    <rPh sb="5" eb="6">
      <t>ウエ</t>
    </rPh>
    <phoneticPr fontId="1"/>
  </si>
  <si>
    <t>　
　健全な経営のため、下水道使用料で維持管理費を賄うよう経費節減に努めているが、経年劣化等による小規模な修繕や、施設のデータ管理等の使用料及び保守点検料等が増加しており、かなり近い将来、現在の料金収入では賄いきれなくなることは明白である。
　さらには、人口減少も確実に進んでいることから、現在の料金収入の維持も難しく、減少の一途をたどるものと推測される。
　そのため、早急な料金改定が必要であり、検討している状況である。
　また、急激な増額を避けるためには、激変緩和措置を講じながら、5年程度での検証・見直しを行っていく必要がある。</t>
    <rPh sb="3" eb="5">
      <t>ケンゼン</t>
    </rPh>
    <rPh sb="6" eb="8">
      <t>ケイエイ</t>
    </rPh>
    <rPh sb="12" eb="15">
      <t>ゲスイドウ</t>
    </rPh>
    <rPh sb="15" eb="18">
      <t>シヨウリョウ</t>
    </rPh>
    <rPh sb="19" eb="21">
      <t>イジ</t>
    </rPh>
    <rPh sb="21" eb="24">
      <t>カンリヒ</t>
    </rPh>
    <rPh sb="25" eb="26">
      <t>マカナ</t>
    </rPh>
    <rPh sb="29" eb="31">
      <t>ケイヒ</t>
    </rPh>
    <rPh sb="31" eb="33">
      <t>セツゲン</t>
    </rPh>
    <rPh sb="34" eb="35">
      <t>ツト</t>
    </rPh>
    <rPh sb="41" eb="43">
      <t>ケイネン</t>
    </rPh>
    <rPh sb="43" eb="45">
      <t>レッカ</t>
    </rPh>
    <rPh sb="45" eb="46">
      <t>トウ</t>
    </rPh>
    <rPh sb="49" eb="52">
      <t>ショウキボ</t>
    </rPh>
    <rPh sb="53" eb="55">
      <t>シュウゼン</t>
    </rPh>
    <rPh sb="57" eb="59">
      <t>シセツ</t>
    </rPh>
    <rPh sb="63" eb="66">
      <t>カンリトウ</t>
    </rPh>
    <rPh sb="67" eb="69">
      <t>シヨウ</t>
    </rPh>
    <rPh sb="69" eb="70">
      <t>リョウ</t>
    </rPh>
    <rPh sb="70" eb="71">
      <t>オヨ</t>
    </rPh>
    <rPh sb="72" eb="74">
      <t>ホシュ</t>
    </rPh>
    <rPh sb="74" eb="76">
      <t>テンケン</t>
    </rPh>
    <rPh sb="76" eb="77">
      <t>リョウ</t>
    </rPh>
    <rPh sb="77" eb="78">
      <t>トウ</t>
    </rPh>
    <rPh sb="79" eb="81">
      <t>ゾウカ</t>
    </rPh>
    <rPh sb="89" eb="90">
      <t>チカ</t>
    </rPh>
    <rPh sb="91" eb="93">
      <t>ショウライ</t>
    </rPh>
    <rPh sb="94" eb="96">
      <t>ゲンザイ</t>
    </rPh>
    <rPh sb="97" eb="99">
      <t>リョウキン</t>
    </rPh>
    <rPh sb="99" eb="101">
      <t>シュウニュウ</t>
    </rPh>
    <rPh sb="103" eb="104">
      <t>マカナ</t>
    </rPh>
    <rPh sb="114" eb="116">
      <t>メイハク</t>
    </rPh>
    <rPh sb="127" eb="129">
      <t>ジンコウ</t>
    </rPh>
    <rPh sb="129" eb="131">
      <t>ゲンショウ</t>
    </rPh>
    <rPh sb="132" eb="134">
      <t>カクジツ</t>
    </rPh>
    <rPh sb="135" eb="136">
      <t>スス</t>
    </rPh>
    <rPh sb="145" eb="147">
      <t>ゲンザイ</t>
    </rPh>
    <rPh sb="148" eb="152">
      <t>リョウキンシュウニュウ</t>
    </rPh>
    <rPh sb="153" eb="155">
      <t>イジ</t>
    </rPh>
    <rPh sb="156" eb="157">
      <t>ムズカ</t>
    </rPh>
    <rPh sb="160" eb="162">
      <t>ゲンショウ</t>
    </rPh>
    <rPh sb="163" eb="165">
      <t>イット</t>
    </rPh>
    <rPh sb="172" eb="174">
      <t>スイソク</t>
    </rPh>
    <rPh sb="185" eb="187">
      <t>ソウキュウ</t>
    </rPh>
    <rPh sb="188" eb="190">
      <t>リョウキン</t>
    </rPh>
    <rPh sb="190" eb="192">
      <t>カイテイ</t>
    </rPh>
    <rPh sb="193" eb="195">
      <t>ヒツヨウ</t>
    </rPh>
    <rPh sb="199" eb="201">
      <t>ケントウ</t>
    </rPh>
    <rPh sb="205" eb="207">
      <t>ジョウキョウ</t>
    </rPh>
    <rPh sb="216" eb="218">
      <t>キュウゲキ</t>
    </rPh>
    <rPh sb="219" eb="221">
      <t>ゾウガク</t>
    </rPh>
    <rPh sb="222" eb="223">
      <t>サ</t>
    </rPh>
    <rPh sb="230" eb="232">
      <t>ゲキヘン</t>
    </rPh>
    <rPh sb="232" eb="234">
      <t>カンワ</t>
    </rPh>
    <rPh sb="234" eb="236">
      <t>ソチ</t>
    </rPh>
    <rPh sb="237" eb="238">
      <t>コウ</t>
    </rPh>
    <rPh sb="244" eb="245">
      <t>ネン</t>
    </rPh>
    <rPh sb="245" eb="247">
      <t>テイド</t>
    </rPh>
    <rPh sb="249" eb="251">
      <t>ケンショウ</t>
    </rPh>
    <rPh sb="252" eb="254">
      <t>ミナオ</t>
    </rPh>
    <rPh sb="256" eb="257">
      <t>オコナ</t>
    </rPh>
    <rPh sb="261" eb="263">
      <t>ヒツヨウ</t>
    </rPh>
    <phoneticPr fontId="1"/>
  </si>
  <si>
    <t>　下水汚泥を堆肥として有効利用していただいている協力酪農家の戸数維持、又は拡大を図り、収入増加に至らなくても、汚泥の処分経費削減に努めたい。</t>
    <rPh sb="6" eb="8">
      <t>タイヒ</t>
    </rPh>
    <rPh sb="11" eb="13">
      <t>ユウコウ</t>
    </rPh>
    <rPh sb="13" eb="15">
      <t>リヨウ</t>
    </rPh>
    <phoneticPr fontId="1"/>
  </si>
  <si>
    <t>　水処理管理、汚水処理管理に伴う塩素剤、凝集剤の使用・調達については、民間事業者の創意工夫や柔軟性、そして裁量が生かされる包括的民間委託のユーティリティとして含めることで、効果的な経費節減を図っていく。</t>
    <rPh sb="41" eb="43">
      <t>ソウイ</t>
    </rPh>
    <phoneticPr fontId="1"/>
  </si>
  <si>
    <t>　　平成30年度に下水道使用料、年間有収水量、処理区域内人口とも減少に転じているが、それ以外はどの年度も水量、人口に比例した料金収入にはなっていない。
　令和元年度については、年度の途中で消費税が増税されたため、単純な比較はできないが、平成30年度より増額に転じてはいるものの、少額にとどまった。平成26年度からの平均は64,915,000円だが、令和元年度は64,835,000円となっており、平均を下回っている。今後も人口減少は確実なため、料金収入も減少するものと推測される。</t>
    <rPh sb="1" eb="3">
      <t>ヘイセイ</t>
    </rPh>
    <rPh sb="5" eb="7">
      <t>ネンド</t>
    </rPh>
    <rPh sb="8" eb="11">
      <t>ゲスイドウ</t>
    </rPh>
    <rPh sb="11" eb="14">
      <t>シヨウリョウ</t>
    </rPh>
    <rPh sb="15" eb="17">
      <t>ネンカン</t>
    </rPh>
    <rPh sb="17" eb="19">
      <t>ユウシュウ</t>
    </rPh>
    <rPh sb="19" eb="21">
      <t>スイリョウ</t>
    </rPh>
    <rPh sb="22" eb="24">
      <t>ショリ</t>
    </rPh>
    <rPh sb="24" eb="26">
      <t>クイキ</t>
    </rPh>
    <rPh sb="26" eb="27">
      <t>ナイ</t>
    </rPh>
    <rPh sb="27" eb="29">
      <t>ジンコウ</t>
    </rPh>
    <rPh sb="31" eb="33">
      <t>ゲンショウ</t>
    </rPh>
    <rPh sb="34" eb="35">
      <t>テン</t>
    </rPh>
    <rPh sb="43" eb="45">
      <t>イガイ</t>
    </rPh>
    <rPh sb="48" eb="50">
      <t>ネンド</t>
    </rPh>
    <rPh sb="51" eb="53">
      <t>スイリョウ</t>
    </rPh>
    <rPh sb="54" eb="56">
      <t>ジンコウ</t>
    </rPh>
    <rPh sb="57" eb="59">
      <t>ヒレイ</t>
    </rPh>
    <rPh sb="61" eb="63">
      <t>リョウキン</t>
    </rPh>
    <rPh sb="63" eb="65">
      <t>シュウニュウ</t>
    </rPh>
    <rPh sb="76" eb="78">
      <t>レイワ</t>
    </rPh>
    <rPh sb="78" eb="80">
      <t>ガンネン</t>
    </rPh>
    <rPh sb="80" eb="81">
      <t>ド</t>
    </rPh>
    <rPh sb="88" eb="90">
      <t>ネンド</t>
    </rPh>
    <rPh sb="90" eb="92">
      <t>トチュウ</t>
    </rPh>
    <rPh sb="93" eb="96">
      <t>ショウヒゼイ</t>
    </rPh>
    <rPh sb="97" eb="99">
      <t>ゾウゼイ</t>
    </rPh>
    <rPh sb="105" eb="107">
      <t>タンジュン</t>
    </rPh>
    <rPh sb="108" eb="110">
      <t>ヒカク</t>
    </rPh>
    <rPh sb="212" eb="214">
      <t>ゲンショウ</t>
    </rPh>
    <rPh sb="215" eb="217">
      <t>カクジツ</t>
    </rPh>
    <rPh sb="221" eb="225">
      <t>リョウキンシュウニュウ</t>
    </rPh>
    <rPh sb="226" eb="228">
      <t>ゲンショウ</t>
    </rPh>
    <rPh sb="233" eb="235">
      <t>スイソク</t>
    </rPh>
    <phoneticPr fontId="1"/>
  </si>
  <si>
    <r>
      <t xml:space="preserve">　
</t>
    </r>
    <r>
      <rPr>
        <sz val="14"/>
        <rFont val="ＭＳ Ｐ明朝"/>
        <family val="1"/>
        <charset val="128"/>
      </rPr>
      <t>　現在、課長も含め技師は3人いるが、令和3年度には土木系技師が、令和8年度には電気系技師が定年退職を迎えるため、特に土木系技師の補充は喫緊の課題である。</t>
    </r>
    <rPh sb="2" eb="4">
      <t>ゲンザイ</t>
    </rPh>
    <rPh sb="5" eb="7">
      <t>カチョウ</t>
    </rPh>
    <rPh sb="8" eb="9">
      <t>フク</t>
    </rPh>
    <rPh sb="11" eb="13">
      <t>ギシ</t>
    </rPh>
    <rPh sb="15" eb="16">
      <t>ニン</t>
    </rPh>
    <rPh sb="20" eb="22">
      <t>レイワ</t>
    </rPh>
    <rPh sb="23" eb="25">
      <t>ネンド</t>
    </rPh>
    <rPh sb="27" eb="30">
      <t>ドボクケイ</t>
    </rPh>
    <rPh sb="30" eb="32">
      <t>ギシ</t>
    </rPh>
    <rPh sb="34" eb="36">
      <t>レイワ</t>
    </rPh>
    <rPh sb="37" eb="39">
      <t>ネンド</t>
    </rPh>
    <rPh sb="41" eb="44">
      <t>デンキケイ</t>
    </rPh>
    <rPh sb="44" eb="46">
      <t>ギシ</t>
    </rPh>
    <rPh sb="47" eb="49">
      <t>テイネン</t>
    </rPh>
    <rPh sb="49" eb="51">
      <t>タイショク</t>
    </rPh>
    <rPh sb="52" eb="53">
      <t>ムカ</t>
    </rPh>
    <rPh sb="58" eb="59">
      <t>トク</t>
    </rPh>
    <rPh sb="60" eb="63">
      <t>ドボクケイ</t>
    </rPh>
    <rPh sb="63" eb="65">
      <t>ギシ</t>
    </rPh>
    <rPh sb="66" eb="68">
      <t>ホジュウ</t>
    </rPh>
    <rPh sb="69" eb="71">
      <t>キッキン</t>
    </rPh>
    <rPh sb="72" eb="74">
      <t>カダイ</t>
    </rPh>
    <phoneticPr fontId="1"/>
  </si>
  <si>
    <t>　　特になし</t>
    <rPh sb="2" eb="3">
      <t>トク</t>
    </rPh>
    <phoneticPr fontId="1"/>
  </si>
  <si>
    <t>　特になし</t>
    <rPh sb="1" eb="2">
      <t>トク</t>
    </rPh>
    <phoneticPr fontId="1"/>
  </si>
  <si>
    <r>
      <rPr>
        <sz val="10"/>
        <rFont val="ＭＳ Ｐゴシック"/>
        <family val="3"/>
        <charset val="128"/>
      </rPr>
      <t>健全化法第22条により算定した</t>
    </r>
    <r>
      <rPr>
        <sz val="11"/>
        <rFont val="ＭＳ Ｐゴシック"/>
        <family val="3"/>
        <charset val="128"/>
        <scheme val="minor"/>
      </rPr>
      <t xml:space="preserve">
資金不足比率</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</si>
</sst>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年度&quot;"/>
    <numFmt numFmtId="177" formatCode="#,##0;&quot;△ &quot;#,##0"/>
    <numFmt numFmtId="178" formatCode="#,##0;&quot;△&quot;#,##0"/>
    <numFmt numFmtId="179" formatCode="#,##0.00;&quot;△&quot;#,##0.00"/>
    <numFmt numFmtId="180" formatCode="&quot;令和&quot;###&quot;年度&quot;"/>
  </numFmts>
  <fonts count="5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明朝"/>
      <family val="1"/>
      <charset val="128"/>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3"/>
      <charset val="128"/>
      <scheme val="minor"/>
    </font>
    <font>
      <sz val="14"/>
      <color rgb="FFFF0000"/>
      <name val="ＭＳ Ｐゴシック"/>
      <family val="2"/>
      <scheme val="minor"/>
    </font>
    <font>
      <b/>
      <sz val="11"/>
      <color theme="1"/>
      <name val="ＭＳ ゴシック"/>
      <family val="3"/>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8"/>
      <name val="ＭＳ Ｐゴシック"/>
      <family val="3"/>
      <charset val="128"/>
    </font>
    <font>
      <sz val="9"/>
      <color indexed="81"/>
      <name val="ＭＳ Ｐゴシック"/>
      <family val="3"/>
      <charset val="128"/>
    </font>
    <font>
      <b/>
      <sz val="9"/>
      <color indexed="81"/>
      <name val="ＭＳ Ｐゴシック"/>
      <family val="3"/>
      <charset val="128"/>
    </font>
    <font>
      <sz val="14"/>
      <color theme="0"/>
      <name val="ＭＳ Ｐゴシック"/>
      <family val="2"/>
      <scheme val="minor"/>
    </font>
    <font>
      <sz val="14"/>
      <color theme="0"/>
      <name val="ＭＳ Ｐゴシック"/>
      <family val="3"/>
      <charset val="128"/>
      <scheme val="minor"/>
    </font>
    <font>
      <sz val="11"/>
      <name val="ＭＳ Ｐ明朝"/>
      <family val="1"/>
      <charset val="128"/>
    </font>
    <font>
      <sz val="14"/>
      <color theme="1"/>
      <name val="ＭＳ Ｐ明朝"/>
      <family val="1"/>
      <charset val="128"/>
    </font>
    <font>
      <sz val="12"/>
      <color theme="0"/>
      <name val="ＭＳ Ｐ明朝"/>
      <family val="1"/>
      <charset val="128"/>
    </font>
    <font>
      <sz val="14"/>
      <color theme="1"/>
      <name val="ＭＳ 明朝"/>
      <family val="1"/>
      <charset val="128"/>
    </font>
    <font>
      <sz val="14"/>
      <color rgb="FFFF0000"/>
      <name val="ＭＳ Ｐ明朝"/>
      <family val="1"/>
      <charset val="128"/>
    </font>
    <font>
      <sz val="14"/>
      <color rgb="FFFF0000"/>
      <name val="ＭＳ Ｐゴシック"/>
      <family val="3"/>
      <charset val="128"/>
      <scheme val="minor"/>
    </font>
    <font>
      <sz val="11"/>
      <color theme="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rgb="FFFCD5B4"/>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4">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56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3" fillId="0" borderId="0" xfId="0" quotePrefix="1" applyFont="1" applyAlignment="1">
      <alignment horizontal="center" vertical="center"/>
    </xf>
    <xf numFmtId="0" fontId="9"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0"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1" xfId="0" applyFont="1" applyBorder="1" applyAlignment="1">
      <alignment horizontal="distributed" vertical="distributed"/>
    </xf>
    <xf numFmtId="0" fontId="17" fillId="0" borderId="0" xfId="0" applyFont="1" applyBorder="1" applyAlignment="1">
      <alignment horizontal="center" vertical="center"/>
    </xf>
    <xf numFmtId="0" fontId="11" fillId="0" borderId="0" xfId="0" applyFont="1" applyBorder="1" applyAlignment="1">
      <alignment vertical="center"/>
    </xf>
    <xf numFmtId="0" fontId="16" fillId="0" borderId="12" xfId="0" applyFont="1" applyBorder="1" applyAlignment="1">
      <alignment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9" fillId="0" borderId="0" xfId="0" quotePrefix="1"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vertical="top" wrapText="1"/>
    </xf>
    <xf numFmtId="0" fontId="16"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horizontal="left" vertical="center"/>
    </xf>
    <xf numFmtId="0" fontId="18" fillId="0" borderId="0"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quotePrefix="1" applyFont="1" applyAlignment="1">
      <alignment horizontal="center" vertical="center"/>
    </xf>
    <xf numFmtId="0" fontId="24" fillId="0" borderId="0" xfId="0" applyFont="1" applyAlignment="1">
      <alignment horizontal="left" vertical="center"/>
    </xf>
    <xf numFmtId="0" fontId="18" fillId="0" borderId="0" xfId="0" quotePrefix="1" applyFont="1" applyAlignment="1">
      <alignment horizontal="left" vertical="center"/>
    </xf>
    <xf numFmtId="0" fontId="16" fillId="0" borderId="0" xfId="0" applyFont="1" applyAlignment="1">
      <alignment horizontal="distributed" vertical="center"/>
    </xf>
    <xf numFmtId="0" fontId="18" fillId="0" borderId="0" xfId="0" applyFont="1" applyAlignment="1">
      <alignment horizontal="left" vertical="center"/>
    </xf>
    <xf numFmtId="0" fontId="18" fillId="0" borderId="0" xfId="0" quotePrefix="1" applyFont="1" applyAlignment="1">
      <alignment vertical="center"/>
    </xf>
    <xf numFmtId="0" fontId="18" fillId="0" borderId="0" xfId="0" quotePrefix="1" applyFont="1" applyAlignment="1">
      <alignment vertical="center" wrapText="1"/>
    </xf>
    <xf numFmtId="0" fontId="18" fillId="0" borderId="0" xfId="0" quotePrefix="1" applyFont="1" applyBorder="1" applyAlignment="1">
      <alignment vertical="center" wrapText="1"/>
    </xf>
    <xf numFmtId="0" fontId="16" fillId="0" borderId="0" xfId="0" applyFont="1" applyBorder="1" applyAlignment="1">
      <alignment vertical="center" wrapText="1" justifyLastLine="1"/>
    </xf>
    <xf numFmtId="0" fontId="25" fillId="0" borderId="0" xfId="0" applyFont="1" applyBorder="1" applyAlignment="1">
      <alignment vertical="center" wrapText="1"/>
    </xf>
    <xf numFmtId="0" fontId="16" fillId="0" borderId="0" xfId="0" applyFont="1" applyBorder="1" applyAlignment="1">
      <alignment vertical="center" justifyLastLine="1"/>
    </xf>
    <xf numFmtId="0" fontId="11" fillId="0" borderId="0" xfId="0" quotePrefix="1" applyFont="1" applyBorder="1" applyAlignment="1">
      <alignment vertical="center"/>
    </xf>
    <xf numFmtId="0" fontId="22" fillId="0" borderId="0" xfId="0" quotePrefix="1" applyFont="1" applyBorder="1" applyAlignment="1">
      <alignment vertical="center"/>
    </xf>
    <xf numFmtId="0" fontId="18" fillId="0" borderId="0" xfId="0" applyFont="1" applyAlignment="1">
      <alignment vertical="center" wrapText="1"/>
    </xf>
    <xf numFmtId="0" fontId="18" fillId="0" borderId="0" xfId="0" quotePrefix="1" applyFont="1" applyAlignment="1">
      <alignment vertical="top" wrapText="1"/>
    </xf>
    <xf numFmtId="0" fontId="18" fillId="0" borderId="0" xfId="0" quotePrefix="1" applyFont="1" applyAlignment="1">
      <alignment horizontal="center" vertical="center"/>
    </xf>
    <xf numFmtId="0" fontId="11" fillId="0" borderId="0" xfId="0" quotePrefix="1" applyFont="1" applyAlignment="1">
      <alignment horizontal="center" vertical="center"/>
    </xf>
    <xf numFmtId="0" fontId="11" fillId="0" borderId="0" xfId="0" applyFont="1" applyAlignment="1">
      <alignment horizontal="center"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26" fillId="0" borderId="0" xfId="0" quotePrefix="1" applyNumberFormat="1" applyFont="1" applyAlignment="1">
      <alignment horizontal="center" vertical="center"/>
    </xf>
    <xf numFmtId="0" fontId="27" fillId="0" borderId="0" xfId="0" applyFont="1" applyBorder="1" applyAlignment="1">
      <alignment vertical="center"/>
    </xf>
    <xf numFmtId="0" fontId="24"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2" xfId="0" applyFont="1" applyBorder="1" applyAlignment="1">
      <alignment horizontal="left"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6" fillId="0" borderId="0" xfId="0" applyFont="1" applyBorder="1" applyAlignment="1">
      <alignment horizontal="center" vertical="center" wrapText="1" justifyLastLine="1"/>
    </xf>
    <xf numFmtId="0" fontId="25" fillId="0" borderId="0" xfId="0" applyFont="1" applyAlignment="1">
      <alignment vertical="top"/>
    </xf>
    <xf numFmtId="0" fontId="25" fillId="0" borderId="12" xfId="0" quotePrefix="1" applyFont="1" applyBorder="1" applyAlignment="1">
      <alignment horizontal="left" vertical="top" wrapText="1"/>
    </xf>
    <xf numFmtId="0" fontId="25" fillId="0" borderId="0" xfId="0" applyFont="1" applyBorder="1" applyAlignment="1">
      <alignment vertical="top" wrapText="1"/>
    </xf>
    <xf numFmtId="0" fontId="25" fillId="0" borderId="0" xfId="0" applyFont="1" applyBorder="1" applyAlignment="1">
      <alignment vertical="top"/>
    </xf>
    <xf numFmtId="0" fontId="30" fillId="0" borderId="0" xfId="0" applyFont="1" applyBorder="1" applyAlignment="1">
      <alignment vertical="distributed" wrapText="1"/>
    </xf>
    <xf numFmtId="0" fontId="31" fillId="0" borderId="0" xfId="0" quotePrefix="1" applyFont="1" applyAlignment="1">
      <alignment horizontal="center" vertical="center"/>
    </xf>
    <xf numFmtId="0" fontId="31" fillId="0" borderId="0" xfId="0" quotePrefix="1" applyFont="1" applyBorder="1" applyAlignment="1">
      <alignment horizontal="center" vertical="center"/>
    </xf>
    <xf numFmtId="0" fontId="31" fillId="0" borderId="0" xfId="0" applyFont="1" applyAlignment="1">
      <alignment horizontal="left" vertical="center"/>
    </xf>
    <xf numFmtId="0" fontId="31" fillId="0" borderId="0" xfId="0" applyFont="1" applyBorder="1" applyAlignment="1">
      <alignment horizontal="left" vertical="center"/>
    </xf>
    <xf numFmtId="0" fontId="16" fillId="0" borderId="0" xfId="0" applyFont="1" applyBorder="1" applyAlignment="1">
      <alignment horizontal="distributed" vertical="center" wrapText="1" justifyLastLine="1"/>
    </xf>
    <xf numFmtId="0" fontId="22" fillId="0" borderId="0" xfId="0" applyFont="1" applyBorder="1" applyAlignment="1">
      <alignment vertical="distributed" wrapText="1"/>
    </xf>
    <xf numFmtId="0" fontId="18" fillId="0" borderId="0" xfId="0" quotePrefix="1" applyFont="1" applyBorder="1" applyAlignment="1">
      <alignment horizontal="center" vertical="center"/>
    </xf>
    <xf numFmtId="0" fontId="0" fillId="0" borderId="0" xfId="0" applyFont="1" applyBorder="1" applyAlignment="1">
      <alignment horizontal="left" vertical="center"/>
    </xf>
    <xf numFmtId="0" fontId="3" fillId="0" borderId="0" xfId="0" quotePrefix="1" applyFont="1" applyBorder="1" applyAlignment="1">
      <alignment horizontal="center" vertical="center"/>
    </xf>
    <xf numFmtId="0" fontId="0" fillId="0" borderId="0" xfId="0" applyFill="1" applyAlignment="1">
      <alignment horizontal="left" vertical="center"/>
    </xf>
    <xf numFmtId="0" fontId="11" fillId="0" borderId="0" xfId="0" applyFont="1" applyAlignment="1">
      <alignment vertical="center" wrapText="1"/>
    </xf>
    <xf numFmtId="0" fontId="24" fillId="0" borderId="0" xfId="0" applyFont="1" applyAlignment="1">
      <alignment vertical="center" wrapText="1"/>
    </xf>
    <xf numFmtId="0" fontId="22"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xf>
    <xf numFmtId="0" fontId="0" fillId="0" borderId="0" xfId="0" applyAlignment="1">
      <alignment vertical="center"/>
    </xf>
    <xf numFmtId="0" fontId="37" fillId="0" borderId="9" xfId="0" applyFont="1" applyBorder="1" applyAlignment="1">
      <alignment vertical="center"/>
    </xf>
    <xf numFmtId="0" fontId="37" fillId="0" borderId="1" xfId="0" applyFont="1" applyBorder="1" applyAlignment="1">
      <alignment vertical="center"/>
    </xf>
    <xf numFmtId="0" fontId="37" fillId="0" borderId="2" xfId="0" applyFont="1" applyBorder="1" applyAlignment="1">
      <alignment vertical="center"/>
    </xf>
    <xf numFmtId="0" fontId="38" fillId="0" borderId="0" xfId="0" applyFont="1" applyBorder="1" applyAlignment="1">
      <alignment horizontal="left" vertical="center"/>
    </xf>
    <xf numFmtId="0" fontId="38" fillId="0" borderId="0" xfId="0" applyFont="1" applyBorder="1" applyAlignment="1">
      <alignment vertical="center"/>
    </xf>
    <xf numFmtId="0" fontId="38" fillId="0" borderId="3" xfId="0"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vertical="center"/>
    </xf>
    <xf numFmtId="0" fontId="40" fillId="0" borderId="3" xfId="0" applyFont="1" applyBorder="1" applyAlignment="1">
      <alignment vertical="center"/>
    </xf>
    <xf numFmtId="0" fontId="32" fillId="0" borderId="12" xfId="0" applyFont="1" applyBorder="1" applyAlignment="1">
      <alignment horizontal="left" vertical="center"/>
    </xf>
    <xf numFmtId="0" fontId="32" fillId="0" borderId="12" xfId="0" applyFont="1" applyBorder="1" applyAlignment="1">
      <alignment vertical="center"/>
    </xf>
    <xf numFmtId="0" fontId="32" fillId="0" borderId="13" xfId="0" applyFont="1" applyBorder="1" applyAlignment="1">
      <alignment vertical="center"/>
    </xf>
    <xf numFmtId="0" fontId="33" fillId="0" borderId="6" xfId="0" applyFont="1" applyBorder="1" applyAlignment="1">
      <alignment vertical="center"/>
    </xf>
    <xf numFmtId="0" fontId="33" fillId="0" borderId="0" xfId="0" applyFont="1" applyBorder="1" applyAlignment="1">
      <alignment vertical="center"/>
    </xf>
    <xf numFmtId="0" fontId="33" fillId="0" borderId="3" xfId="0" applyFont="1" applyBorder="1" applyAlignment="1">
      <alignment vertical="center"/>
    </xf>
    <xf numFmtId="0" fontId="32" fillId="0" borderId="0" xfId="0" applyFont="1" applyBorder="1" applyAlignment="1">
      <alignment vertical="center"/>
    </xf>
    <xf numFmtId="0" fontId="42" fillId="0" borderId="0" xfId="0" applyFont="1" applyBorder="1" applyAlignment="1">
      <alignment vertical="center"/>
    </xf>
    <xf numFmtId="0" fontId="43" fillId="0" borderId="0" xfId="0" applyFont="1" applyBorder="1" applyAlignment="1">
      <alignment horizontal="center"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13" xfId="0" applyFont="1" applyBorder="1" applyAlignment="1">
      <alignment vertical="center"/>
    </xf>
    <xf numFmtId="0" fontId="32" fillId="0" borderId="0" xfId="0" applyFont="1" applyBorder="1" applyAlignment="1">
      <alignment horizontal="center" vertical="center"/>
    </xf>
    <xf numFmtId="0" fontId="44" fillId="0" borderId="0" xfId="0" applyFont="1" applyAlignment="1" applyProtection="1">
      <alignment vertical="center"/>
      <protection hidden="1"/>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horizontal="right" vertical="center"/>
    </xf>
    <xf numFmtId="176" fontId="5" fillId="0" borderId="9"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vertical="center"/>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6" fontId="5" fillId="0" borderId="0" xfId="0" applyNumberFormat="1" applyFont="1" applyFill="1" applyAlignment="1">
      <alignment vertical="center"/>
    </xf>
    <xf numFmtId="176" fontId="5" fillId="0" borderId="11"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176" fontId="5" fillId="0" borderId="12" xfId="0" applyNumberFormat="1" applyFont="1" applyFill="1" applyBorder="1" applyAlignment="1">
      <alignment vertical="center"/>
    </xf>
    <xf numFmtId="176" fontId="5" fillId="0" borderId="13" xfId="0" applyNumberFormat="1" applyFont="1" applyFill="1" applyBorder="1" applyAlignment="1">
      <alignment horizontal="right" vertical="center"/>
    </xf>
    <xf numFmtId="176" fontId="5" fillId="0" borderId="14" xfId="0" applyNumberFormat="1" applyFont="1" applyFill="1" applyBorder="1" applyAlignment="1">
      <alignment horizontal="distributed" vertical="center" justifyLastLine="1"/>
    </xf>
    <xf numFmtId="49" fontId="5" fillId="0" borderId="7" xfId="0" quotePrefix="1" applyNumberFormat="1" applyFont="1" applyFill="1" applyBorder="1" applyAlignment="1">
      <alignment vertical="center"/>
    </xf>
    <xf numFmtId="38" fontId="5" fillId="0" borderId="5" xfId="2" applyFont="1" applyFill="1" applyBorder="1" applyAlignment="1">
      <alignment horizontal="right" vertical="center"/>
    </xf>
    <xf numFmtId="38" fontId="5" fillId="0" borderId="8" xfId="2" applyFont="1" applyFill="1" applyBorder="1" applyAlignment="1">
      <alignment vertical="center"/>
    </xf>
    <xf numFmtId="49" fontId="5" fillId="0" borderId="7" xfId="2" applyNumberFormat="1" applyFont="1" applyFill="1" applyBorder="1" applyAlignment="1">
      <alignment horizontal="right" vertical="center"/>
    </xf>
    <xf numFmtId="38" fontId="5" fillId="0" borderId="4" xfId="2" applyFont="1" applyFill="1" applyBorder="1" applyAlignment="1">
      <alignment horizontal="right" vertical="center"/>
    </xf>
    <xf numFmtId="38" fontId="5" fillId="0" borderId="0" xfId="2" applyFont="1" applyFill="1" applyAlignment="1">
      <alignment vertical="center"/>
    </xf>
    <xf numFmtId="49" fontId="5" fillId="0" borderId="7" xfId="2" quotePrefix="1" applyNumberFormat="1" applyFont="1" applyFill="1" applyBorder="1" applyAlignment="1">
      <alignment horizontal="right" vertical="center"/>
    </xf>
    <xf numFmtId="38" fontId="5" fillId="0" borderId="4" xfId="2" quotePrefix="1" applyFont="1" applyFill="1" applyBorder="1" applyAlignment="1">
      <alignment horizontal="right" vertical="center"/>
    </xf>
    <xf numFmtId="49" fontId="5" fillId="0" borderId="4" xfId="2" applyNumberFormat="1" applyFont="1" applyFill="1" applyBorder="1" applyAlignment="1">
      <alignment horizontal="center" vertical="center"/>
    </xf>
    <xf numFmtId="38" fontId="45" fillId="0" borderId="14" xfId="2" applyFont="1" applyFill="1" applyBorder="1" applyAlignment="1">
      <alignment horizontal="right" vertical="center" wrapText="1"/>
    </xf>
    <xf numFmtId="49" fontId="5" fillId="0" borderId="7" xfId="2" applyNumberFormat="1" applyFont="1" applyFill="1" applyBorder="1" applyAlignment="1">
      <alignment vertical="center"/>
    </xf>
    <xf numFmtId="38" fontId="5" fillId="0" borderId="4" xfId="2" applyFont="1" applyFill="1" applyBorder="1" applyAlignment="1">
      <alignment vertical="center"/>
    </xf>
    <xf numFmtId="49" fontId="5" fillId="0" borderId="7" xfId="0" applyNumberFormat="1" applyFont="1" applyFill="1" applyBorder="1" applyAlignment="1">
      <alignment vertical="center"/>
    </xf>
    <xf numFmtId="38" fontId="5" fillId="0" borderId="12" xfId="2" applyFont="1" applyFill="1" applyBorder="1" applyAlignment="1">
      <alignment horizontal="center" vertical="center"/>
    </xf>
    <xf numFmtId="49" fontId="5" fillId="0" borderId="11" xfId="2" applyNumberFormat="1" applyFont="1" applyFill="1" applyBorder="1" applyAlignment="1">
      <alignment vertical="center"/>
    </xf>
    <xf numFmtId="38" fontId="5" fillId="0" borderId="12" xfId="2" applyFont="1" applyFill="1" applyBorder="1" applyAlignment="1">
      <alignment vertical="center"/>
    </xf>
    <xf numFmtId="49" fontId="5" fillId="0" borderId="12" xfId="2" applyNumberFormat="1" applyFont="1" applyFill="1" applyBorder="1" applyAlignment="1">
      <alignment horizontal="right" vertical="center"/>
    </xf>
    <xf numFmtId="38" fontId="5" fillId="0" borderId="13" xfId="2" applyFont="1" applyFill="1" applyBorder="1" applyAlignment="1">
      <alignment vertical="center"/>
    </xf>
    <xf numFmtId="49" fontId="5" fillId="0" borderId="4" xfId="2" applyNumberFormat="1" applyFont="1" applyFill="1" applyBorder="1" applyAlignment="1">
      <alignment vertical="center"/>
    </xf>
    <xf numFmtId="38" fontId="5" fillId="0" borderId="4" xfId="2" quotePrefix="1" applyFont="1" applyFill="1" applyBorder="1" applyAlignment="1">
      <alignment vertical="center"/>
    </xf>
    <xf numFmtId="177" fontId="5" fillId="0" borderId="8" xfId="2" applyNumberFormat="1" applyFont="1" applyFill="1" applyBorder="1" applyAlignment="1">
      <alignment vertical="center"/>
    </xf>
    <xf numFmtId="38" fontId="5" fillId="0" borderId="1" xfId="2" quotePrefix="1" applyFont="1" applyFill="1" applyBorder="1" applyAlignment="1">
      <alignment vertical="center"/>
    </xf>
    <xf numFmtId="38" fontId="5" fillId="0" borderId="2" xfId="2" applyFont="1" applyFill="1" applyBorder="1" applyAlignment="1">
      <alignment horizontal="right" vertical="center"/>
    </xf>
    <xf numFmtId="38" fontId="5" fillId="0" borderId="10" xfId="2" applyFont="1" applyFill="1" applyBorder="1" applyAlignment="1">
      <alignment vertical="center"/>
    </xf>
    <xf numFmtId="49" fontId="5" fillId="0" borderId="1" xfId="2" applyNumberFormat="1" applyFont="1" applyFill="1" applyBorder="1" applyAlignment="1">
      <alignment horizontal="right" vertical="center"/>
    </xf>
    <xf numFmtId="49" fontId="5" fillId="0" borderId="11" xfId="2" applyNumberFormat="1" applyFont="1" applyFill="1" applyBorder="1" applyAlignment="1">
      <alignment horizontal="right" vertical="center"/>
    </xf>
    <xf numFmtId="38" fontId="5" fillId="0" borderId="12" xfId="2" applyFont="1" applyFill="1" applyBorder="1" applyAlignment="1">
      <alignment horizontal="right" vertical="center"/>
    </xf>
    <xf numFmtId="0" fontId="5" fillId="0" borderId="12" xfId="0" applyFont="1" applyFill="1" applyBorder="1" applyAlignment="1">
      <alignment horizontal="center" vertical="center" textRotation="255"/>
    </xf>
    <xf numFmtId="0" fontId="5" fillId="0" borderId="0" xfId="0" applyFont="1" applyFill="1" applyAlignment="1">
      <alignment horizontal="left" vertical="center"/>
    </xf>
    <xf numFmtId="176" fontId="5" fillId="0" borderId="9" xfId="0" applyNumberFormat="1" applyFont="1" applyFill="1" applyBorder="1" applyAlignment="1">
      <alignment vertical="center"/>
    </xf>
    <xf numFmtId="176" fontId="5" fillId="0" borderId="1" xfId="0" applyNumberFormat="1" applyFont="1" applyFill="1" applyBorder="1" applyAlignment="1">
      <alignment horizontal="left" vertical="center"/>
    </xf>
    <xf numFmtId="0" fontId="5" fillId="0" borderId="2" xfId="0" applyFont="1" applyFill="1" applyBorder="1" applyAlignment="1">
      <alignment vertical="center"/>
    </xf>
    <xf numFmtId="176" fontId="5" fillId="0" borderId="11" xfId="0" applyNumberFormat="1" applyFont="1" applyFill="1" applyBorder="1" applyAlignment="1">
      <alignment vertical="center"/>
    </xf>
    <xf numFmtId="176" fontId="5" fillId="0" borderId="12" xfId="0" applyNumberFormat="1" applyFont="1" applyFill="1" applyBorder="1" applyAlignment="1">
      <alignment horizontal="right" vertical="center"/>
    </xf>
    <xf numFmtId="0" fontId="5" fillId="0" borderId="13" xfId="0" applyFont="1" applyFill="1" applyBorder="1" applyAlignment="1">
      <alignment vertical="center"/>
    </xf>
    <xf numFmtId="176" fontId="5" fillId="0" borderId="14" xfId="0" applyNumberFormat="1" applyFont="1" applyFill="1" applyBorder="1" applyAlignment="1">
      <alignment horizontal="distributed" vertical="center" wrapText="1" justifyLastLine="1"/>
    </xf>
    <xf numFmtId="0" fontId="5" fillId="0" borderId="9" xfId="0" applyFont="1" applyFill="1" applyBorder="1" applyAlignment="1">
      <alignment vertical="center"/>
    </xf>
    <xf numFmtId="0" fontId="5" fillId="0" borderId="1" xfId="0" applyFont="1" applyFill="1" applyBorder="1" applyAlignment="1">
      <alignment vertical="center"/>
    </xf>
    <xf numFmtId="0" fontId="5" fillId="0" borderId="4" xfId="0" applyFont="1" applyFill="1" applyBorder="1" applyAlignment="1">
      <alignment horizontal="right" vertical="center"/>
    </xf>
    <xf numFmtId="3" fontId="5" fillId="0" borderId="14" xfId="0" applyNumberFormat="1"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3"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12" xfId="0" applyFont="1" applyFill="1" applyBorder="1" applyAlignment="1">
      <alignment horizontal="left" vertical="center"/>
    </xf>
    <xf numFmtId="3" fontId="5" fillId="0" borderId="8" xfId="0" applyNumberFormat="1" applyFont="1" applyFill="1" applyBorder="1" applyAlignment="1">
      <alignment vertical="center"/>
    </xf>
    <xf numFmtId="0" fontId="15" fillId="0" borderId="0" xfId="0" applyFont="1" applyAlignment="1">
      <alignment horizontal="right" vertical="center"/>
    </xf>
    <xf numFmtId="0" fontId="17" fillId="0" borderId="12" xfId="0" applyFont="1" applyBorder="1" applyAlignment="1">
      <alignment horizontal="center" vertical="center"/>
    </xf>
    <xf numFmtId="0" fontId="17" fillId="0" borderId="12" xfId="0" applyFont="1" applyBorder="1" applyAlignment="1">
      <alignment vertical="center"/>
    </xf>
    <xf numFmtId="0" fontId="50" fillId="0" borderId="0" xfId="0"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vertical="center"/>
    </xf>
    <xf numFmtId="0" fontId="52" fillId="0" borderId="0" xfId="0" quotePrefix="1" applyFont="1" applyAlignment="1">
      <alignment horizontal="left" vertical="top"/>
    </xf>
    <xf numFmtId="0" fontId="49" fillId="0" borderId="0" xfId="0" applyFont="1" applyAlignment="1">
      <alignment vertical="top" wrapText="1"/>
    </xf>
    <xf numFmtId="0" fontId="5" fillId="0" borderId="1" xfId="0" applyFont="1" applyFill="1" applyBorder="1" applyAlignment="1">
      <alignment horizontal="center" vertical="center" textRotation="255"/>
    </xf>
    <xf numFmtId="49" fontId="5" fillId="0" borderId="1" xfId="2" applyNumberFormat="1" applyFont="1" applyFill="1" applyBorder="1" applyAlignment="1">
      <alignment vertical="center"/>
    </xf>
    <xf numFmtId="177" fontId="5" fillId="0" borderId="1" xfId="2" applyNumberFormat="1" applyFont="1" applyFill="1" applyBorder="1" applyAlignment="1">
      <alignment vertical="center"/>
    </xf>
    <xf numFmtId="0" fontId="5" fillId="0" borderId="0" xfId="0" applyFont="1" applyFill="1" applyBorder="1" applyAlignment="1">
      <alignment horizontal="center" vertical="center" textRotation="255"/>
    </xf>
    <xf numFmtId="49" fontId="5" fillId="0" borderId="0" xfId="2" applyNumberFormat="1" applyFont="1" applyFill="1" applyBorder="1" applyAlignment="1">
      <alignment vertical="center"/>
    </xf>
    <xf numFmtId="38" fontId="5" fillId="0" borderId="0" xfId="2" quotePrefix="1" applyFont="1" applyFill="1" applyBorder="1" applyAlignment="1">
      <alignment vertical="center"/>
    </xf>
    <xf numFmtId="177" fontId="5" fillId="0" borderId="0" xfId="2" applyNumberFormat="1" applyFont="1" applyFill="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3" fontId="5" fillId="0" borderId="1" xfId="0" applyNumberFormat="1" applyFont="1" applyFill="1" applyBorder="1" applyAlignment="1">
      <alignment vertical="center"/>
    </xf>
    <xf numFmtId="0" fontId="5" fillId="0" borderId="0" xfId="0" applyFont="1" applyFill="1" applyBorder="1" applyAlignment="1">
      <alignment horizontal="right" vertical="center"/>
    </xf>
    <xf numFmtId="3" fontId="5"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176" fontId="5" fillId="0" borderId="10" xfId="0" applyNumberFormat="1" applyFont="1" applyFill="1" applyBorder="1" applyAlignment="1">
      <alignment horizontal="center" vertical="center"/>
    </xf>
    <xf numFmtId="38" fontId="5" fillId="0" borderId="4" xfId="2" applyFont="1" applyFill="1" applyBorder="1" applyAlignment="1">
      <alignment horizontal="distributed" vertical="center"/>
    </xf>
    <xf numFmtId="38" fontId="5" fillId="0" borderId="1" xfId="2" applyFont="1" applyFill="1" applyBorder="1" applyAlignment="1">
      <alignment horizontal="distributed" vertical="center"/>
    </xf>
    <xf numFmtId="0" fontId="5" fillId="0" borderId="4" xfId="0" applyFont="1" applyFill="1" applyBorder="1" applyAlignment="1">
      <alignment vertical="center"/>
    </xf>
    <xf numFmtId="0" fontId="5" fillId="0" borderId="5" xfId="0" applyFont="1" applyFill="1" applyBorder="1" applyAlignment="1">
      <alignment vertical="center"/>
    </xf>
    <xf numFmtId="49" fontId="5" fillId="0" borderId="1" xfId="2" applyNumberFormat="1" applyFont="1" applyFill="1" applyBorder="1" applyAlignment="1">
      <alignment horizontal="center" vertical="center"/>
    </xf>
    <xf numFmtId="38" fontId="5" fillId="0" borderId="2" xfId="2" applyFont="1" applyFill="1" applyBorder="1" applyAlignment="1">
      <alignment horizontal="distributed" vertical="center"/>
    </xf>
    <xf numFmtId="38" fontId="5" fillId="0" borderId="13" xfId="2" applyFont="1" applyFill="1" applyBorder="1" applyAlignment="1">
      <alignment horizontal="distributed" vertical="center"/>
    </xf>
    <xf numFmtId="38" fontId="5" fillId="0" borderId="1" xfId="2" applyFont="1" applyFill="1" applyBorder="1" applyAlignment="1">
      <alignment horizontal="right" vertical="center"/>
    </xf>
    <xf numFmtId="38" fontId="5" fillId="0" borderId="0" xfId="2" applyFont="1" applyFill="1" applyBorder="1" applyAlignment="1">
      <alignment horizontal="right" vertical="center"/>
    </xf>
    <xf numFmtId="38" fontId="5" fillId="0" borderId="0" xfId="2" applyFont="1" applyFill="1" applyBorder="1" applyAlignment="1">
      <alignment horizontal="distributed" vertical="center"/>
    </xf>
    <xf numFmtId="49" fontId="5" fillId="0" borderId="9" xfId="2" quotePrefix="1" applyNumberFormat="1" applyFont="1" applyFill="1" applyBorder="1" applyAlignment="1">
      <alignment horizontal="right" vertical="center"/>
    </xf>
    <xf numFmtId="49" fontId="5" fillId="0" borderId="11" xfId="2" quotePrefix="1" applyNumberFormat="1" applyFont="1" applyFill="1" applyBorder="1" applyAlignment="1">
      <alignment horizontal="right" vertical="center"/>
    </xf>
    <xf numFmtId="38" fontId="5" fillId="0" borderId="1" xfId="2" quotePrefix="1" applyFont="1" applyFill="1" applyBorder="1" applyAlignment="1">
      <alignment horizontal="right" vertical="center"/>
    </xf>
    <xf numFmtId="38" fontId="5" fillId="0" borderId="12" xfId="2" quotePrefix="1" applyFont="1" applyFill="1" applyBorder="1" applyAlignment="1">
      <alignment horizontal="right" vertical="center"/>
    </xf>
    <xf numFmtId="3" fontId="51" fillId="0" borderId="23" xfId="0" applyNumberFormat="1" applyFont="1" applyBorder="1" applyAlignment="1">
      <alignment horizontal="left" vertical="center" wrapText="1"/>
    </xf>
    <xf numFmtId="0" fontId="51" fillId="0" borderId="24" xfId="0" applyFont="1" applyBorder="1" applyAlignment="1">
      <alignment vertical="center" wrapText="1"/>
    </xf>
    <xf numFmtId="3" fontId="51" fillId="0" borderId="17" xfId="0" applyNumberFormat="1" applyFont="1" applyBorder="1" applyAlignment="1">
      <alignment horizontal="left" vertical="center" wrapText="1"/>
    </xf>
    <xf numFmtId="0" fontId="51" fillId="0" borderId="18" xfId="0" applyFont="1" applyBorder="1" applyAlignment="1">
      <alignment horizontal="left" vertical="center" wrapText="1"/>
    </xf>
    <xf numFmtId="3" fontId="51" fillId="0" borderId="20" xfId="0" applyNumberFormat="1" applyFont="1" applyBorder="1" applyAlignment="1">
      <alignment horizontal="left" vertical="center" wrapText="1"/>
    </xf>
    <xf numFmtId="0" fontId="51" fillId="0" borderId="21" xfId="0" applyFont="1" applyBorder="1" applyAlignment="1">
      <alignment horizontal="left" vertical="center" wrapText="1"/>
    </xf>
    <xf numFmtId="3" fontId="51" fillId="0" borderId="23" xfId="0" applyNumberFormat="1" applyFont="1" applyBorder="1" applyAlignment="1">
      <alignment horizontal="right" vertical="center" wrapText="1"/>
    </xf>
    <xf numFmtId="0" fontId="51" fillId="0" borderId="24" xfId="0" applyFont="1" applyBorder="1" applyAlignment="1">
      <alignment horizontal="center" vertical="center" wrapText="1"/>
    </xf>
    <xf numFmtId="3" fontId="51" fillId="0" borderId="17" xfId="0" applyNumberFormat="1" applyFont="1" applyBorder="1" applyAlignment="1">
      <alignment horizontal="right" vertical="center" wrapText="1"/>
    </xf>
    <xf numFmtId="0" fontId="51" fillId="0" borderId="18" xfId="0" applyFont="1" applyBorder="1" applyAlignment="1">
      <alignment horizontal="center" vertical="center" wrapText="1"/>
    </xf>
    <xf numFmtId="3" fontId="51" fillId="0" borderId="20" xfId="0" applyNumberFormat="1" applyFont="1" applyBorder="1" applyAlignment="1">
      <alignment horizontal="right" vertical="center" wrapText="1"/>
    </xf>
    <xf numFmtId="0" fontId="51" fillId="0" borderId="21" xfId="0" applyFont="1" applyBorder="1" applyAlignment="1">
      <alignment horizontal="center" vertical="center" wrapText="1"/>
    </xf>
    <xf numFmtId="176" fontId="22" fillId="0" borderId="14" xfId="0" applyNumberFormat="1" applyFont="1" applyFill="1" applyBorder="1" applyAlignment="1">
      <alignment horizontal="distributed" vertical="center" wrapText="1" justifyLastLine="1"/>
    </xf>
    <xf numFmtId="38" fontId="57" fillId="0" borderId="10" xfId="2" applyFont="1" applyFill="1" applyBorder="1" applyAlignment="1">
      <alignment vertical="center"/>
    </xf>
    <xf numFmtId="38" fontId="57" fillId="0" borderId="14" xfId="2" applyFont="1" applyFill="1" applyBorder="1" applyAlignment="1">
      <alignment horizontal="right" vertical="center" wrapText="1"/>
    </xf>
    <xf numFmtId="0" fontId="22" fillId="0" borderId="11" xfId="0" quotePrefix="1" applyFont="1" applyFill="1" applyBorder="1" applyAlignment="1">
      <alignment horizontal="center" vertical="distributed"/>
    </xf>
    <xf numFmtId="0" fontId="22" fillId="0" borderId="12" xfId="0" quotePrefix="1" applyFont="1" applyFill="1" applyBorder="1" applyAlignment="1">
      <alignment horizontal="center" vertical="distributed"/>
    </xf>
    <xf numFmtId="38" fontId="22" fillId="0" borderId="12" xfId="2" applyFont="1" applyFill="1" applyBorder="1" applyAlignment="1">
      <alignment horizontal="distributed" vertical="center"/>
    </xf>
    <xf numFmtId="38" fontId="22" fillId="0" borderId="13" xfId="2" applyFont="1" applyFill="1" applyBorder="1" applyAlignment="1">
      <alignment horizontal="center" vertical="center"/>
    </xf>
    <xf numFmtId="177" fontId="22" fillId="0" borderId="15" xfId="2" applyNumberFormat="1" applyFont="1" applyFill="1" applyBorder="1" applyAlignment="1">
      <alignment horizontal="right" vertical="center"/>
    </xf>
    <xf numFmtId="38" fontId="22" fillId="0" borderId="0" xfId="2" applyFont="1" applyFill="1" applyAlignment="1">
      <alignment vertical="center"/>
    </xf>
    <xf numFmtId="0" fontId="22" fillId="0" borderId="7" xfId="0" quotePrefix="1" applyFont="1" applyFill="1" applyBorder="1" applyAlignment="1">
      <alignment horizontal="center" vertical="distributed"/>
    </xf>
    <xf numFmtId="0" fontId="22" fillId="0" borderId="4" xfId="0" quotePrefix="1" applyFont="1" applyFill="1" applyBorder="1" applyAlignment="1">
      <alignment horizontal="center" vertical="distributed"/>
    </xf>
    <xf numFmtId="38" fontId="22" fillId="0" borderId="4" xfId="2" applyFont="1" applyFill="1" applyBorder="1" applyAlignment="1">
      <alignment horizontal="distributed" vertical="center"/>
    </xf>
    <xf numFmtId="38" fontId="22" fillId="0" borderId="5" xfId="2" applyFont="1" applyFill="1" applyBorder="1" applyAlignment="1">
      <alignment horizontal="center" vertical="center"/>
    </xf>
    <xf numFmtId="177" fontId="22" fillId="0" borderId="10" xfId="2" applyNumberFormat="1" applyFont="1" applyFill="1" applyBorder="1" applyAlignment="1">
      <alignment horizontal="right" vertical="center"/>
    </xf>
    <xf numFmtId="177" fontId="22" fillId="0" borderId="8" xfId="2" applyNumberFormat="1" applyFont="1" applyFill="1" applyBorder="1" applyAlignment="1">
      <alignment horizontal="right" vertical="center"/>
    </xf>
    <xf numFmtId="0" fontId="22" fillId="0" borderId="4" xfId="0" applyFont="1" applyFill="1" applyBorder="1" applyAlignment="1">
      <alignment horizontal="distributed" vertical="center"/>
    </xf>
    <xf numFmtId="38" fontId="22" fillId="0" borderId="0" xfId="2" applyFont="1" applyFill="1" applyBorder="1" applyAlignment="1">
      <alignment vertical="center"/>
    </xf>
    <xf numFmtId="0" fontId="22" fillId="0" borderId="1" xfId="0" quotePrefix="1" applyFont="1" applyFill="1" applyBorder="1" applyAlignment="1">
      <alignment horizontal="center" vertical="center"/>
    </xf>
    <xf numFmtId="0" fontId="22" fillId="0" borderId="12" xfId="0" applyFont="1" applyFill="1" applyBorder="1" applyAlignment="1">
      <alignment horizontal="center" vertical="center"/>
    </xf>
    <xf numFmtId="38" fontId="22" fillId="0" borderId="0" xfId="2" quotePrefix="1" applyFont="1" applyFill="1" applyBorder="1" applyAlignment="1">
      <alignment horizontal="center" vertical="center"/>
    </xf>
    <xf numFmtId="0" fontId="22" fillId="0" borderId="0" xfId="0" applyFont="1" applyFill="1" applyBorder="1" applyAlignment="1">
      <alignment horizontal="distributed" vertical="center"/>
    </xf>
    <xf numFmtId="38" fontId="22" fillId="0" borderId="0" xfId="2" applyFont="1" applyFill="1" applyBorder="1" applyAlignment="1">
      <alignment horizontal="center" vertical="center"/>
    </xf>
    <xf numFmtId="0" fontId="22" fillId="0" borderId="12" xfId="0" applyFont="1" applyFill="1" applyBorder="1" applyAlignment="1">
      <alignment horizontal="distributed" vertical="center"/>
    </xf>
    <xf numFmtId="38" fontId="22" fillId="0" borderId="4" xfId="2" applyFont="1" applyFill="1" applyBorder="1" applyAlignment="1">
      <alignment horizontal="center" vertical="center"/>
    </xf>
    <xf numFmtId="177" fontId="22" fillId="0" borderId="14" xfId="2" applyNumberFormat="1" applyFont="1" applyFill="1" applyBorder="1" applyAlignment="1">
      <alignment horizontal="right" vertical="center"/>
    </xf>
    <xf numFmtId="38" fontId="22" fillId="0" borderId="1" xfId="2" quotePrefix="1" applyFont="1" applyFill="1" applyBorder="1" applyAlignment="1">
      <alignment horizontal="center" vertical="center"/>
    </xf>
    <xf numFmtId="38" fontId="22" fillId="0" borderId="1" xfId="2" applyFont="1" applyFill="1" applyBorder="1" applyAlignment="1">
      <alignment horizontal="distributed" vertical="center"/>
    </xf>
    <xf numFmtId="38" fontId="22" fillId="0" borderId="1" xfId="2" applyFont="1" applyFill="1" applyBorder="1" applyAlignment="1">
      <alignment horizontal="center" vertical="center"/>
    </xf>
    <xf numFmtId="0" fontId="22" fillId="0" borderId="0" xfId="0" applyFont="1" applyFill="1" applyAlignment="1">
      <alignment vertical="center"/>
    </xf>
    <xf numFmtId="0" fontId="22" fillId="0" borderId="6" xfId="0" quotePrefix="1" applyFont="1" applyFill="1" applyBorder="1" applyAlignment="1">
      <alignment horizontal="center" vertical="distributed"/>
    </xf>
    <xf numFmtId="0" fontId="22" fillId="0" borderId="0" xfId="0" quotePrefix="1" applyFont="1" applyFill="1" applyBorder="1" applyAlignment="1">
      <alignment horizontal="center" vertical="distributed"/>
    </xf>
    <xf numFmtId="0" fontId="22" fillId="0" borderId="5" xfId="0" applyFont="1" applyFill="1" applyBorder="1" applyAlignment="1">
      <alignment horizontal="center" vertical="center"/>
    </xf>
    <xf numFmtId="177" fontId="22" fillId="0" borderId="8" xfId="0" applyNumberFormat="1" applyFont="1" applyFill="1" applyBorder="1" applyAlignment="1">
      <alignment horizontal="right" vertical="center"/>
    </xf>
    <xf numFmtId="0" fontId="22" fillId="0" borderId="7" xfId="0" applyFont="1" applyFill="1" applyBorder="1" applyAlignment="1">
      <alignment horizontal="center" vertical="distributed"/>
    </xf>
    <xf numFmtId="0" fontId="22" fillId="0" borderId="4" xfId="0" applyFont="1" applyFill="1" applyBorder="1" applyAlignment="1">
      <alignment horizontal="center" vertical="distributed"/>
    </xf>
    <xf numFmtId="0" fontId="22" fillId="0" borderId="9" xfId="0" applyFont="1" applyFill="1" applyBorder="1" applyAlignment="1">
      <alignment horizontal="center" vertical="distributed"/>
    </xf>
    <xf numFmtId="0" fontId="22" fillId="0" borderId="1" xfId="0" applyFont="1" applyFill="1" applyBorder="1" applyAlignment="1">
      <alignment horizontal="center" vertical="distributed"/>
    </xf>
    <xf numFmtId="0" fontId="22" fillId="0" borderId="1" xfId="0" applyFont="1" applyFill="1" applyBorder="1" applyAlignment="1">
      <alignment vertical="center"/>
    </xf>
    <xf numFmtId="0" fontId="22" fillId="0" borderId="2" xfId="0" applyFont="1" applyFill="1" applyBorder="1" applyAlignment="1">
      <alignment horizontal="center" vertical="center"/>
    </xf>
    <xf numFmtId="177" fontId="22" fillId="0" borderId="10" xfId="0" applyNumberFormat="1" applyFont="1" applyFill="1" applyBorder="1" applyAlignment="1">
      <alignment horizontal="right" vertical="center"/>
    </xf>
    <xf numFmtId="0" fontId="22" fillId="0" borderId="7" xfId="0" applyFont="1" applyFill="1" applyBorder="1" applyAlignment="1">
      <alignment vertical="center" wrapText="1" shrinkToFit="1"/>
    </xf>
    <xf numFmtId="0" fontId="22" fillId="0" borderId="4" xfId="0" applyFont="1" applyFill="1" applyBorder="1" applyAlignment="1">
      <alignment vertical="center" shrinkToFit="1"/>
    </xf>
    <xf numFmtId="0" fontId="22" fillId="0" borderId="4" xfId="0" applyFont="1" applyFill="1" applyBorder="1" applyAlignment="1">
      <alignment horizontal="right" vertical="center"/>
    </xf>
    <xf numFmtId="0" fontId="22" fillId="0" borderId="11" xfId="0" applyFont="1" applyFill="1" applyBorder="1" applyAlignment="1">
      <alignment vertical="center" wrapText="1" shrinkToFit="1"/>
    </xf>
    <xf numFmtId="0" fontId="22" fillId="0" borderId="12" xfId="0" applyFont="1" applyFill="1" applyBorder="1" applyAlignment="1">
      <alignment vertical="center" shrinkToFit="1"/>
    </xf>
    <xf numFmtId="0" fontId="22" fillId="0" borderId="12" xfId="0" applyFont="1" applyFill="1" applyBorder="1" applyAlignment="1">
      <alignment horizontal="right" vertical="center"/>
    </xf>
    <xf numFmtId="0" fontId="22" fillId="0" borderId="13" xfId="0" applyFont="1" applyFill="1" applyBorder="1" applyAlignment="1">
      <alignment horizontal="center" vertical="center"/>
    </xf>
    <xf numFmtId="177" fontId="5" fillId="0" borderId="14" xfId="0" applyNumberFormat="1" applyFont="1" applyFill="1" applyBorder="1" applyAlignment="1">
      <alignment horizontal="right" vertical="center"/>
    </xf>
    <xf numFmtId="177" fontId="22" fillId="0" borderId="14"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6" fontId="22" fillId="0" borderId="10" xfId="0" applyNumberFormat="1" applyFont="1" applyFill="1" applyBorder="1" applyAlignment="1">
      <alignment horizontal="center" vertical="center"/>
    </xf>
    <xf numFmtId="0" fontId="34" fillId="0" borderId="0" xfId="0" applyFont="1" applyAlignment="1">
      <alignment horizontal="center" vertical="center"/>
    </xf>
    <xf numFmtId="0" fontId="4" fillId="0" borderId="8"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51" fillId="0" borderId="7" xfId="0" applyFont="1" applyBorder="1" applyAlignment="1">
      <alignment vertical="center" wrapText="1" justifyLastLine="1"/>
    </xf>
    <xf numFmtId="0" fontId="51" fillId="0" borderId="4" xfId="0" applyFont="1" applyBorder="1" applyAlignment="1">
      <alignment vertical="center" wrapText="1" justifyLastLine="1"/>
    </xf>
    <xf numFmtId="0" fontId="51" fillId="0" borderId="5" xfId="0" applyFont="1" applyBorder="1" applyAlignment="1">
      <alignment vertical="center" wrapText="1" justifyLastLine="1"/>
    </xf>
    <xf numFmtId="0" fontId="17" fillId="0" borderId="4" xfId="0" applyFont="1" applyBorder="1" applyAlignment="1">
      <alignment vertical="center" wrapText="1"/>
    </xf>
    <xf numFmtId="0" fontId="17" fillId="0" borderId="5" xfId="0" applyFont="1" applyBorder="1" applyAlignment="1">
      <alignment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7" xfId="0" applyFont="1" applyBorder="1" applyAlignment="1">
      <alignment vertical="center" wrapText="1"/>
    </xf>
    <xf numFmtId="0" fontId="17" fillId="0" borderId="4" xfId="0" applyFont="1" applyBorder="1" applyAlignment="1">
      <alignment vertical="center"/>
    </xf>
    <xf numFmtId="0" fontId="17" fillId="0" borderId="5" xfId="0" applyFont="1" applyBorder="1" applyAlignment="1">
      <alignment vertical="center"/>
    </xf>
    <xf numFmtId="0" fontId="17" fillId="0" borderId="12" xfId="0" applyFont="1" applyBorder="1" applyAlignment="1">
      <alignment horizontal="center" vertical="center"/>
    </xf>
    <xf numFmtId="0" fontId="16" fillId="0" borderId="12" xfId="0" applyFont="1" applyBorder="1" applyAlignment="1">
      <alignment horizontal="distributed" vertical="distributed"/>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7" xfId="0" quotePrefix="1" applyFont="1" applyBorder="1" applyAlignment="1">
      <alignment vertical="top" wrapText="1"/>
    </xf>
    <xf numFmtId="0" fontId="16" fillId="0" borderId="4" xfId="0" quotePrefix="1" applyFont="1" applyBorder="1" applyAlignment="1">
      <alignment vertical="top"/>
    </xf>
    <xf numFmtId="0" fontId="16" fillId="0" borderId="5" xfId="0" quotePrefix="1" applyFont="1" applyBorder="1" applyAlignment="1">
      <alignment vertical="top"/>
    </xf>
    <xf numFmtId="0" fontId="4" fillId="0" borderId="7"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17" fillId="0" borderId="7" xfId="0" applyFont="1" applyBorder="1" applyAlignment="1">
      <alignment horizontal="left" vertical="top" wrapText="1" justifyLastLine="1"/>
    </xf>
    <xf numFmtId="0" fontId="17" fillId="0" borderId="4" xfId="0" applyFont="1" applyBorder="1" applyAlignment="1">
      <alignment horizontal="left" vertical="top" wrapText="1" justifyLastLine="1"/>
    </xf>
    <xf numFmtId="0" fontId="17" fillId="0" borderId="5" xfId="0" applyFont="1" applyBorder="1" applyAlignment="1">
      <alignment horizontal="left" vertical="top" wrapText="1" justifyLastLine="1"/>
    </xf>
    <xf numFmtId="0" fontId="18" fillId="0" borderId="0" xfId="0" quotePrefix="1" applyFont="1" applyAlignment="1">
      <alignment horizontal="left" vertical="center" wrapText="1"/>
    </xf>
    <xf numFmtId="0" fontId="16" fillId="0" borderId="0" xfId="0" quotePrefix="1" applyFont="1" applyAlignment="1">
      <alignment horizontal="left" vertical="center" wrapText="1"/>
    </xf>
    <xf numFmtId="0" fontId="18" fillId="0" borderId="0" xfId="0" applyFont="1" applyAlignment="1">
      <alignment horizontal="center" vertical="center"/>
    </xf>
    <xf numFmtId="0" fontId="28" fillId="0" borderId="0" xfId="0" applyFont="1" applyFill="1" applyBorder="1" applyAlignment="1">
      <alignment vertical="top" wrapText="1"/>
    </xf>
    <xf numFmtId="0" fontId="4" fillId="0" borderId="9"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2"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51" fillId="0" borderId="22" xfId="0" applyFont="1" applyBorder="1" applyAlignment="1">
      <alignment horizontal="center" vertical="center" wrapText="1"/>
    </xf>
    <xf numFmtId="0" fontId="51" fillId="0" borderId="23" xfId="0" applyFont="1" applyBorder="1" applyAlignment="1">
      <alignment horizontal="center" vertical="center" wrapText="1"/>
    </xf>
    <xf numFmtId="0" fontId="3" fillId="0" borderId="0" xfId="0" applyFont="1" applyAlignment="1">
      <alignment horizontal="center" vertical="center" wrapText="1"/>
    </xf>
    <xf numFmtId="0" fontId="49" fillId="0" borderId="0" xfId="0" applyFont="1" applyAlignment="1">
      <alignment vertical="center" wrapText="1"/>
    </xf>
    <xf numFmtId="0" fontId="52" fillId="0" borderId="0" xfId="0" applyFont="1" applyAlignment="1">
      <alignment vertical="top" wrapText="1"/>
    </xf>
    <xf numFmtId="0" fontId="52" fillId="0" borderId="0" xfId="0" applyFont="1" applyAlignment="1">
      <alignment vertical="top"/>
    </xf>
    <xf numFmtId="0" fontId="17" fillId="0" borderId="7" xfId="0" applyFont="1" applyBorder="1" applyAlignment="1">
      <alignment vertical="top" wrapText="1"/>
    </xf>
    <xf numFmtId="0" fontId="17" fillId="0" borderId="4" xfId="0" applyFont="1" applyBorder="1" applyAlignment="1">
      <alignment vertical="top"/>
    </xf>
    <xf numFmtId="0" fontId="17" fillId="0" borderId="5" xfId="0" applyFont="1" applyBorder="1" applyAlignment="1">
      <alignment vertical="top"/>
    </xf>
    <xf numFmtId="0" fontId="17" fillId="0" borderId="7" xfId="0" applyFont="1" applyBorder="1" applyAlignment="1">
      <alignment vertical="top" wrapText="1" justifyLastLine="1"/>
    </xf>
    <xf numFmtId="0" fontId="17" fillId="0" borderId="4" xfId="0" applyFont="1" applyBorder="1" applyAlignment="1">
      <alignment vertical="top" wrapText="1" justifyLastLine="1"/>
    </xf>
    <xf numFmtId="0" fontId="17" fillId="0" borderId="5" xfId="0" applyFont="1" applyBorder="1" applyAlignment="1">
      <alignment vertical="top" wrapText="1" justifyLastLine="1"/>
    </xf>
    <xf numFmtId="0" fontId="25" fillId="0" borderId="0" xfId="0" quotePrefix="1" applyFont="1" applyBorder="1" applyAlignment="1">
      <alignment horizontal="left" vertical="top" wrapText="1"/>
    </xf>
    <xf numFmtId="0" fontId="17" fillId="0" borderId="7" xfId="0" quotePrefix="1" applyFont="1" applyBorder="1" applyAlignment="1">
      <alignment horizontal="left" vertical="top" wrapText="1"/>
    </xf>
    <xf numFmtId="0" fontId="17" fillId="0" borderId="4" xfId="0" quotePrefix="1" applyFont="1" applyBorder="1" applyAlignment="1">
      <alignment horizontal="left" vertical="top"/>
    </xf>
    <xf numFmtId="0" fontId="17" fillId="0" borderId="5" xfId="0" quotePrefix="1" applyFont="1" applyBorder="1" applyAlignment="1">
      <alignment horizontal="left" vertical="top"/>
    </xf>
    <xf numFmtId="0" fontId="51" fillId="0" borderId="7" xfId="0" applyFont="1" applyBorder="1" applyAlignment="1">
      <alignment vertical="center" wrapText="1"/>
    </xf>
    <xf numFmtId="0" fontId="51" fillId="0" borderId="4" xfId="0" applyFont="1" applyBorder="1" applyAlignment="1">
      <alignment vertical="center" wrapText="1"/>
    </xf>
    <xf numFmtId="0" fontId="51" fillId="0" borderId="5" xfId="0" applyFont="1" applyBorder="1" applyAlignment="1">
      <alignment vertical="center" wrapText="1"/>
    </xf>
    <xf numFmtId="0" fontId="51" fillId="0" borderId="7"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51" fillId="0" borderId="23" xfId="0" applyFont="1" applyBorder="1" applyAlignment="1">
      <alignment vertical="center" wrapText="1"/>
    </xf>
    <xf numFmtId="0" fontId="51" fillId="0" borderId="24" xfId="0" applyFont="1" applyBorder="1" applyAlignment="1">
      <alignment vertical="center" wrapText="1"/>
    </xf>
    <xf numFmtId="0" fontId="51" fillId="0" borderId="20" xfId="0" applyFont="1" applyBorder="1" applyAlignment="1">
      <alignment vertical="center" wrapText="1"/>
    </xf>
    <xf numFmtId="0" fontId="51" fillId="0" borderId="21" xfId="0" applyFont="1" applyBorder="1" applyAlignment="1">
      <alignment vertical="center" wrapText="1"/>
    </xf>
    <xf numFmtId="0" fontId="4" fillId="0" borderId="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2"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29" fillId="0" borderId="0" xfId="0" applyFont="1" applyBorder="1" applyAlignment="1">
      <alignment horizontal="left" vertical="distributed" wrapText="1"/>
    </xf>
    <xf numFmtId="0" fontId="29" fillId="0" borderId="0" xfId="0" applyFont="1" applyBorder="1" applyAlignment="1">
      <alignment horizontal="left" vertical="distributed"/>
    </xf>
    <xf numFmtId="0" fontId="18" fillId="0" borderId="0" xfId="0" applyFont="1" applyAlignment="1">
      <alignment horizontal="left" vertical="center"/>
    </xf>
    <xf numFmtId="0" fontId="17" fillId="0" borderId="9" xfId="0" quotePrefix="1" applyFont="1" applyBorder="1" applyAlignment="1">
      <alignment horizontal="left" vertical="top" wrapText="1"/>
    </xf>
    <xf numFmtId="0" fontId="16" fillId="0" borderId="1" xfId="0" quotePrefix="1" applyFont="1" applyBorder="1" applyAlignment="1">
      <alignment horizontal="left" vertical="top" wrapText="1"/>
    </xf>
    <xf numFmtId="0" fontId="16" fillId="0" borderId="2" xfId="0" quotePrefix="1" applyFont="1" applyBorder="1" applyAlignment="1">
      <alignment horizontal="left" vertical="top" wrapText="1"/>
    </xf>
    <xf numFmtId="0" fontId="16" fillId="0" borderId="6" xfId="0" quotePrefix="1" applyFont="1" applyBorder="1" applyAlignment="1">
      <alignment horizontal="left" vertical="top" wrapText="1"/>
    </xf>
    <xf numFmtId="0" fontId="16" fillId="0" borderId="0" xfId="0" quotePrefix="1" applyFont="1" applyBorder="1" applyAlignment="1">
      <alignment horizontal="left" vertical="top" wrapText="1"/>
    </xf>
    <xf numFmtId="0" fontId="16" fillId="0" borderId="3" xfId="0" quotePrefix="1" applyFont="1" applyBorder="1" applyAlignment="1">
      <alignment horizontal="left" vertical="top" wrapText="1"/>
    </xf>
    <xf numFmtId="0" fontId="16" fillId="0" borderId="11"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3" xfId="0" quotePrefix="1" applyFont="1" applyBorder="1" applyAlignment="1">
      <alignment horizontal="left" vertical="top" wrapText="1"/>
    </xf>
    <xf numFmtId="0" fontId="0" fillId="0" borderId="0" xfId="0" applyAlignment="1">
      <alignment horizontal="center" vertical="center" wrapText="1"/>
    </xf>
    <xf numFmtId="0" fontId="17" fillId="0" borderId="1" xfId="0" quotePrefix="1" applyFont="1" applyBorder="1" applyAlignment="1">
      <alignment horizontal="left" vertical="top" wrapText="1"/>
    </xf>
    <xf numFmtId="0" fontId="17" fillId="0" borderId="2" xfId="0" quotePrefix="1" applyFont="1" applyBorder="1" applyAlignment="1">
      <alignment horizontal="left" vertical="top" wrapText="1"/>
    </xf>
    <xf numFmtId="0" fontId="17" fillId="0" borderId="6" xfId="0" quotePrefix="1" applyFont="1" applyBorder="1" applyAlignment="1">
      <alignment horizontal="left" vertical="top" wrapText="1"/>
    </xf>
    <xf numFmtId="0" fontId="17" fillId="0" borderId="0" xfId="0" quotePrefix="1" applyFont="1" applyBorder="1" applyAlignment="1">
      <alignment horizontal="left" vertical="top" wrapText="1"/>
    </xf>
    <xf numFmtId="0" fontId="17" fillId="0" borderId="3" xfId="0" quotePrefix="1" applyFont="1" applyBorder="1" applyAlignment="1">
      <alignment horizontal="left" vertical="top" wrapText="1"/>
    </xf>
    <xf numFmtId="0" fontId="17" fillId="0" borderId="11" xfId="0" quotePrefix="1" applyFont="1" applyBorder="1" applyAlignment="1">
      <alignment horizontal="left" vertical="top" wrapText="1"/>
    </xf>
    <xf numFmtId="0" fontId="17" fillId="0" borderId="12" xfId="0" quotePrefix="1" applyFont="1" applyBorder="1" applyAlignment="1">
      <alignment horizontal="left" vertical="top" wrapText="1"/>
    </xf>
    <xf numFmtId="0" fontId="17" fillId="0" borderId="13" xfId="0" quotePrefix="1" applyFont="1" applyBorder="1" applyAlignment="1">
      <alignment horizontal="left" vertical="top" wrapText="1"/>
    </xf>
    <xf numFmtId="0" fontId="4" fillId="0" borderId="7" xfId="0" applyFont="1" applyBorder="1" applyAlignment="1">
      <alignment horizontal="distributed" vertical="center" wrapText="1" justifyLastLine="1"/>
    </xf>
    <xf numFmtId="0" fontId="53" fillId="0" borderId="8" xfId="0" applyFont="1" applyBorder="1" applyAlignment="1">
      <alignment horizontal="center" vertical="center" wrapText="1"/>
    </xf>
    <xf numFmtId="0" fontId="51" fillId="0" borderId="17" xfId="0" applyFont="1" applyBorder="1" applyAlignment="1">
      <alignment vertical="center" wrapText="1"/>
    </xf>
    <xf numFmtId="0" fontId="51" fillId="0" borderId="18" xfId="0" applyFont="1" applyBorder="1" applyAlignment="1">
      <alignmen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9" xfId="0" applyFont="1" applyBorder="1" applyAlignment="1">
      <alignment horizontal="center" vertical="center" wrapText="1"/>
    </xf>
    <xf numFmtId="0" fontId="51" fillId="0" borderId="20" xfId="0" applyFont="1" applyBorder="1" applyAlignment="1">
      <alignment horizontal="center" vertical="center" wrapText="1"/>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3" fillId="0" borderId="8" xfId="0" applyFont="1" applyBorder="1" applyAlignment="1">
      <alignment horizontal="distributed" vertical="center" wrapText="1" justifyLastLine="1"/>
    </xf>
    <xf numFmtId="0" fontId="48" fillId="0" borderId="0" xfId="0" applyFont="1" applyBorder="1" applyAlignment="1">
      <alignment horizontal="center" vertical="center"/>
    </xf>
    <xf numFmtId="0" fontId="49" fillId="0" borderId="0" xfId="0" applyFont="1" applyBorder="1" applyAlignment="1">
      <alignment horizontal="center" vertical="center"/>
    </xf>
    <xf numFmtId="0" fontId="53" fillId="0" borderId="8" xfId="0" applyFont="1" applyBorder="1" applyAlignment="1">
      <alignment horizontal="left" vertical="center" wrapText="1"/>
    </xf>
    <xf numFmtId="0" fontId="15"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53" fillId="0" borderId="8" xfId="0" applyFont="1" applyBorder="1" applyAlignment="1">
      <alignment vertical="center" wrapText="1"/>
    </xf>
    <xf numFmtId="0" fontId="53" fillId="0" borderId="7" xfId="0" applyFont="1" applyBorder="1" applyAlignment="1">
      <alignment vertical="center" wrapText="1"/>
    </xf>
    <xf numFmtId="0" fontId="3" fillId="0" borderId="0" xfId="0" applyFont="1" applyAlignment="1">
      <alignment vertical="center"/>
    </xf>
    <xf numFmtId="0" fontId="4" fillId="0" borderId="0" xfId="0" applyFont="1" applyAlignment="1">
      <alignment vertical="center"/>
    </xf>
    <xf numFmtId="0" fontId="16" fillId="0" borderId="8" xfId="0" applyFont="1" applyBorder="1" applyAlignment="1">
      <alignment horizontal="distributed" vertical="center" wrapText="1" justifyLastLine="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8" fillId="0" borderId="14" xfId="0" applyFont="1" applyBorder="1" applyAlignment="1">
      <alignment horizontal="center" vertical="center" wrapText="1" justifyLastLine="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0" fontId="16" fillId="0" borderId="8" xfId="0" applyFont="1" applyBorder="1" applyAlignment="1">
      <alignment horizontal="center" vertical="center" justifyLastLine="1"/>
    </xf>
    <xf numFmtId="0" fontId="3" fillId="0" borderId="4" xfId="0" applyFont="1" applyBorder="1" applyAlignment="1">
      <alignment vertical="center" wrapText="1"/>
    </xf>
    <xf numFmtId="0" fontId="3" fillId="0" borderId="5" xfId="0" applyFont="1" applyBorder="1" applyAlignment="1">
      <alignment vertical="center" wrapText="1"/>
    </xf>
    <xf numFmtId="0" fontId="17" fillId="0" borderId="9" xfId="0" quotePrefix="1" applyFont="1" applyBorder="1" applyAlignment="1">
      <alignment horizontal="left" vertical="center" wrapText="1"/>
    </xf>
    <xf numFmtId="0" fontId="16" fillId="0" borderId="1" xfId="0" quotePrefix="1" applyFont="1" applyBorder="1" applyAlignment="1">
      <alignment horizontal="left" vertical="center" wrapText="1"/>
    </xf>
    <xf numFmtId="0" fontId="16" fillId="0" borderId="2" xfId="0" quotePrefix="1" applyFont="1" applyBorder="1" applyAlignment="1">
      <alignment horizontal="left" vertical="center" wrapText="1"/>
    </xf>
    <xf numFmtId="0" fontId="16" fillId="0" borderId="6" xfId="0" quotePrefix="1" applyFont="1" applyBorder="1" applyAlignment="1">
      <alignment horizontal="left" vertical="center" wrapText="1"/>
    </xf>
    <xf numFmtId="0" fontId="16" fillId="0" borderId="0" xfId="0" quotePrefix="1" applyFont="1" applyBorder="1" applyAlignment="1">
      <alignment horizontal="left" vertical="center" wrapText="1"/>
    </xf>
    <xf numFmtId="0" fontId="16" fillId="0" borderId="3" xfId="0" quotePrefix="1" applyFont="1" applyBorder="1" applyAlignment="1">
      <alignment horizontal="left" vertical="center" wrapText="1"/>
    </xf>
    <xf numFmtId="0" fontId="16" fillId="0" borderId="11" xfId="0" quotePrefix="1" applyFont="1" applyBorder="1" applyAlignment="1">
      <alignment horizontal="left" vertical="center" wrapText="1"/>
    </xf>
    <xf numFmtId="0" fontId="16" fillId="0" borderId="12" xfId="0" quotePrefix="1" applyFont="1" applyBorder="1" applyAlignment="1">
      <alignment horizontal="left" vertical="center" wrapText="1"/>
    </xf>
    <xf numFmtId="0" fontId="16" fillId="0" borderId="13" xfId="0" quotePrefix="1" applyFont="1" applyBorder="1" applyAlignment="1">
      <alignment horizontal="left" vertical="center" wrapText="1"/>
    </xf>
    <xf numFmtId="0" fontId="16" fillId="0" borderId="0" xfId="0" applyFont="1" applyAlignment="1">
      <alignment horizontal="left" vertical="center"/>
    </xf>
    <xf numFmtId="0" fontId="18" fillId="0" borderId="7" xfId="0" applyFont="1" applyBorder="1" applyAlignment="1">
      <alignment horizontal="center" vertical="center" wrapText="1" justifyLastLine="1"/>
    </xf>
    <xf numFmtId="0" fontId="18" fillId="0" borderId="4" xfId="0" applyFont="1" applyBorder="1" applyAlignment="1">
      <alignment horizontal="center" vertical="center" wrapText="1" justifyLastLine="1"/>
    </xf>
    <xf numFmtId="0" fontId="18" fillId="0" borderId="5" xfId="0" applyFont="1" applyBorder="1" applyAlignment="1">
      <alignment horizontal="center" vertical="center" wrapText="1" justifyLastLine="1"/>
    </xf>
    <xf numFmtId="0" fontId="16" fillId="0" borderId="7" xfId="0" applyFont="1" applyBorder="1" applyAlignment="1">
      <alignment horizontal="distributed" vertical="center" wrapText="1" indent="3"/>
    </xf>
    <xf numFmtId="0" fontId="16" fillId="0" borderId="4" xfId="0" applyFont="1" applyBorder="1" applyAlignment="1">
      <alignment horizontal="distributed" vertical="center" wrapText="1" indent="3"/>
    </xf>
    <xf numFmtId="0" fontId="16" fillId="0" borderId="5" xfId="0" applyFont="1" applyBorder="1" applyAlignment="1">
      <alignment horizontal="distributed" vertical="center" wrapText="1" indent="3"/>
    </xf>
    <xf numFmtId="0" fontId="54" fillId="0" borderId="9" xfId="0" quotePrefix="1" applyFont="1" applyBorder="1" applyAlignment="1">
      <alignment horizontal="left" vertical="top" wrapText="1"/>
    </xf>
    <xf numFmtId="0" fontId="55" fillId="0" borderId="1" xfId="0" quotePrefix="1" applyFont="1" applyBorder="1" applyAlignment="1">
      <alignment horizontal="left" vertical="top"/>
    </xf>
    <xf numFmtId="0" fontId="55" fillId="0" borderId="2" xfId="0" quotePrefix="1" applyFont="1" applyBorder="1" applyAlignment="1">
      <alignment horizontal="left" vertical="top"/>
    </xf>
    <xf numFmtId="0" fontId="55" fillId="0" borderId="6" xfId="0" quotePrefix="1" applyFont="1" applyBorder="1" applyAlignment="1">
      <alignment horizontal="left" vertical="top"/>
    </xf>
    <xf numFmtId="0" fontId="55" fillId="0" borderId="0" xfId="0" quotePrefix="1" applyFont="1" applyBorder="1" applyAlignment="1">
      <alignment horizontal="left" vertical="top"/>
    </xf>
    <xf numFmtId="0" fontId="55" fillId="0" borderId="3" xfId="0" quotePrefix="1" applyFont="1" applyBorder="1" applyAlignment="1">
      <alignment horizontal="left" vertical="top"/>
    </xf>
    <xf numFmtId="0" fontId="55" fillId="0" borderId="11" xfId="0" quotePrefix="1" applyFont="1" applyBorder="1" applyAlignment="1">
      <alignment horizontal="left" vertical="top"/>
    </xf>
    <xf numFmtId="0" fontId="55" fillId="0" borderId="12" xfId="0" quotePrefix="1" applyFont="1" applyBorder="1" applyAlignment="1">
      <alignment horizontal="left" vertical="top"/>
    </xf>
    <xf numFmtId="0" fontId="55" fillId="0" borderId="13" xfId="0" quotePrefix="1" applyFont="1" applyBorder="1" applyAlignment="1">
      <alignment horizontal="left" vertical="top"/>
    </xf>
    <xf numFmtId="0" fontId="33" fillId="0" borderId="6"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3" xfId="0" applyFont="1" applyBorder="1" applyAlignment="1" applyProtection="1">
      <alignment horizontal="left" vertical="top" wrapText="1"/>
      <protection locked="0"/>
    </xf>
    <xf numFmtId="0" fontId="33" fillId="0" borderId="11" xfId="0" applyFont="1" applyBorder="1" applyAlignment="1" applyProtection="1">
      <alignment horizontal="left" vertical="top" wrapText="1"/>
      <protection locked="0"/>
    </xf>
    <xf numFmtId="0" fontId="33" fillId="0" borderId="12" xfId="0" applyFont="1" applyBorder="1" applyAlignment="1" applyProtection="1">
      <alignment horizontal="left" vertical="top" wrapText="1"/>
      <protection locked="0"/>
    </xf>
    <xf numFmtId="0" fontId="33" fillId="0" borderId="13" xfId="0" applyFont="1" applyBorder="1" applyAlignment="1" applyProtection="1">
      <alignment horizontal="left" vertical="top" wrapText="1"/>
      <protection locked="0"/>
    </xf>
    <xf numFmtId="0" fontId="37" fillId="0" borderId="6" xfId="0" applyFont="1" applyBorder="1" applyAlignment="1">
      <alignment horizontal="center" vertical="center"/>
    </xf>
    <xf numFmtId="0" fontId="37" fillId="0" borderId="0" xfId="0" applyFont="1" applyBorder="1" applyAlignment="1">
      <alignment horizontal="center" vertical="center"/>
    </xf>
    <xf numFmtId="0" fontId="37" fillId="0" borderId="3" xfId="0" applyFont="1" applyBorder="1" applyAlignment="1">
      <alignment horizontal="center" vertical="center"/>
    </xf>
    <xf numFmtId="0" fontId="41" fillId="0" borderId="9" xfId="0" applyFont="1" applyBorder="1" applyAlignment="1">
      <alignment horizontal="left" vertical="center"/>
    </xf>
    <xf numFmtId="0" fontId="41" fillId="0" borderId="1" xfId="0" applyFont="1" applyBorder="1" applyAlignment="1">
      <alignment horizontal="left" vertical="center"/>
    </xf>
    <xf numFmtId="0" fontId="41" fillId="0" borderId="2" xfId="0" applyFont="1" applyBorder="1" applyAlignment="1">
      <alignment horizontal="left" vertical="center"/>
    </xf>
    <xf numFmtId="0" fontId="41" fillId="0" borderId="6" xfId="0" applyFont="1" applyBorder="1" applyAlignment="1">
      <alignment horizontal="left" vertical="center"/>
    </xf>
    <xf numFmtId="0" fontId="41" fillId="0" borderId="0" xfId="0" applyFont="1" applyBorder="1" applyAlignment="1">
      <alignment horizontal="left" vertical="center"/>
    </xf>
    <xf numFmtId="0" fontId="41" fillId="0" borderId="3" xfId="0" applyFont="1" applyBorder="1" applyAlignment="1">
      <alignment horizontal="left"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7" fillId="0" borderId="0" xfId="0" applyFont="1" applyBorder="1" applyAlignment="1">
      <alignment horizontal="left"/>
    </xf>
    <xf numFmtId="0" fontId="37" fillId="0" borderId="12" xfId="0" applyFont="1" applyBorder="1" applyAlignment="1">
      <alignment horizontal="left"/>
    </xf>
    <xf numFmtId="0" fontId="37" fillId="0" borderId="9"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2" fillId="2" borderId="8" xfId="0" applyFont="1" applyFill="1" applyBorder="1" applyAlignment="1">
      <alignment horizontal="center" vertical="center" shrinkToFit="1"/>
    </xf>
    <xf numFmtId="0" fontId="40" fillId="0" borderId="6" xfId="0" applyFont="1" applyBorder="1" applyAlignment="1">
      <alignment horizontal="center" vertical="center"/>
    </xf>
    <xf numFmtId="0" fontId="40" fillId="0" borderId="0" xfId="0" applyFont="1" applyBorder="1" applyAlignment="1">
      <alignment horizontal="center" vertical="center"/>
    </xf>
    <xf numFmtId="179" fontId="33" fillId="0" borderId="8" xfId="0" applyNumberFormat="1" applyFont="1" applyBorder="1" applyAlignment="1" applyProtection="1">
      <alignment horizontal="center" vertical="center"/>
      <protection hidden="1"/>
    </xf>
    <xf numFmtId="178" fontId="33" fillId="0" borderId="8" xfId="0" applyNumberFormat="1" applyFont="1" applyBorder="1" applyAlignment="1" applyProtection="1">
      <alignment horizontal="center" vertical="center"/>
      <protection hidden="1"/>
    </xf>
    <xf numFmtId="0" fontId="38" fillId="0" borderId="6" xfId="0" applyFont="1" applyBorder="1" applyAlignment="1">
      <alignment horizontal="center" vertical="center"/>
    </xf>
    <xf numFmtId="0" fontId="38" fillId="0" borderId="0" xfId="0" applyFont="1" applyBorder="1" applyAlignment="1">
      <alignment horizontal="center" vertical="center"/>
    </xf>
    <xf numFmtId="0" fontId="33" fillId="0" borderId="8" xfId="0" applyNumberFormat="1" applyFont="1" applyBorder="1" applyAlignment="1" applyProtection="1">
      <alignment horizontal="center" vertical="center"/>
      <protection hidden="1"/>
    </xf>
    <xf numFmtId="0" fontId="33" fillId="0" borderId="8" xfId="0" applyNumberFormat="1" applyFont="1" applyBorder="1" applyAlignment="1" applyProtection="1">
      <alignment horizontal="center" vertical="center" shrinkToFit="1"/>
      <protection hidden="1"/>
    </xf>
    <xf numFmtId="0" fontId="34" fillId="0" borderId="0" xfId="0" applyFont="1" applyAlignment="1">
      <alignment horizontal="center" vertical="center"/>
    </xf>
    <xf numFmtId="49" fontId="32" fillId="0" borderId="12" xfId="0" applyNumberFormat="1" applyFont="1" applyBorder="1" applyAlignment="1" applyProtection="1">
      <alignment horizontal="left" vertical="center"/>
      <protection hidden="1"/>
    </xf>
    <xf numFmtId="0" fontId="56" fillId="0" borderId="0" xfId="0" applyFont="1" applyFill="1" applyBorder="1" applyAlignment="1">
      <alignment horizontal="center" vertical="center"/>
    </xf>
    <xf numFmtId="0" fontId="5" fillId="0" borderId="7"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22" fillId="0" borderId="4" xfId="0" applyFont="1" applyFill="1" applyBorder="1" applyAlignment="1">
      <alignment horizontal="distributed" vertical="center" wrapText="1" shrinkToFit="1"/>
    </xf>
    <xf numFmtId="0" fontId="22" fillId="0" borderId="4" xfId="0" applyFont="1" applyFill="1" applyBorder="1" applyAlignment="1">
      <alignment horizontal="distributed" vertical="center" shrinkToFit="1"/>
    </xf>
    <xf numFmtId="0" fontId="22" fillId="0" borderId="4" xfId="0" applyFont="1" applyFill="1" applyBorder="1" applyAlignment="1">
      <alignment horizontal="right" vertical="center"/>
    </xf>
    <xf numFmtId="0" fontId="22" fillId="0" borderId="5" xfId="0" applyFont="1" applyFill="1" applyBorder="1" applyAlignment="1">
      <alignment horizontal="right" vertical="center"/>
    </xf>
    <xf numFmtId="176" fontId="5" fillId="0" borderId="10" xfId="0" applyNumberFormat="1" applyFont="1" applyFill="1" applyBorder="1" applyAlignment="1">
      <alignment horizontal="center" vertical="center"/>
    </xf>
    <xf numFmtId="0" fontId="5" fillId="0" borderId="14" xfId="0" applyFont="1" applyFill="1" applyBorder="1" applyAlignment="1">
      <alignment vertical="center"/>
    </xf>
    <xf numFmtId="180" fontId="7" fillId="0" borderId="10" xfId="0" applyNumberFormat="1" applyFont="1" applyFill="1" applyBorder="1" applyAlignment="1">
      <alignment horizontal="center" vertical="center" shrinkToFit="1"/>
    </xf>
    <xf numFmtId="180" fontId="7" fillId="0" borderId="14" xfId="0" applyNumberFormat="1" applyFont="1" applyFill="1" applyBorder="1" applyAlignment="1">
      <alignment horizontal="center" vertical="center" shrinkToFit="1"/>
    </xf>
    <xf numFmtId="0" fontId="5" fillId="0" borderId="1" xfId="0" applyFont="1" applyFill="1" applyBorder="1" applyAlignment="1">
      <alignment horizontal="distributed" vertical="center"/>
    </xf>
    <xf numFmtId="177" fontId="22" fillId="0" borderId="10" xfId="0" applyNumberFormat="1" applyFont="1" applyFill="1" applyBorder="1" applyAlignment="1">
      <alignment horizontal="right" vertical="center"/>
    </xf>
    <xf numFmtId="177" fontId="22" fillId="0" borderId="14" xfId="0" applyNumberFormat="1" applyFont="1" applyFill="1" applyBorder="1" applyAlignment="1">
      <alignment horizontal="right" vertical="center"/>
    </xf>
    <xf numFmtId="0" fontId="22" fillId="0" borderId="12" xfId="0" applyFont="1" applyFill="1" applyBorder="1" applyAlignment="1">
      <alignment horizontal="distributed" vertical="center" shrinkToFit="1"/>
    </xf>
    <xf numFmtId="0" fontId="22" fillId="0" borderId="4" xfId="0" applyFont="1" applyFill="1" applyBorder="1" applyAlignment="1">
      <alignment vertical="center"/>
    </xf>
    <xf numFmtId="0" fontId="22" fillId="0" borderId="5" xfId="0" applyFont="1" applyFill="1" applyBorder="1" applyAlignment="1">
      <alignment vertical="center"/>
    </xf>
    <xf numFmtId="38" fontId="22" fillId="0" borderId="1" xfId="2" applyFont="1" applyFill="1" applyBorder="1" applyAlignment="1">
      <alignment horizontal="distributed" vertical="center"/>
    </xf>
    <xf numFmtId="0" fontId="22" fillId="0" borderId="12" xfId="0" applyFont="1" applyFill="1" applyBorder="1" applyAlignment="1">
      <alignment horizontal="distributed" vertical="center"/>
    </xf>
    <xf numFmtId="38" fontId="22" fillId="0" borderId="1" xfId="2" applyFont="1" applyFill="1" applyBorder="1" applyAlignment="1">
      <alignment horizontal="center" vertical="center"/>
    </xf>
    <xf numFmtId="38" fontId="22" fillId="0" borderId="12" xfId="2" applyFont="1" applyFill="1" applyBorder="1" applyAlignment="1">
      <alignment horizontal="center" vertical="center"/>
    </xf>
    <xf numFmtId="38" fontId="22" fillId="0" borderId="9" xfId="2" quotePrefix="1" applyFont="1" applyFill="1" applyBorder="1" applyAlignment="1">
      <alignment horizontal="center" vertical="center"/>
    </xf>
    <xf numFmtId="38" fontId="22" fillId="0" borderId="11" xfId="2" quotePrefix="1" applyFont="1" applyFill="1" applyBorder="1" applyAlignment="1">
      <alignment horizontal="center" vertical="center"/>
    </xf>
    <xf numFmtId="38" fontId="22" fillId="0" borderId="1" xfId="2" quotePrefix="1" applyFont="1" applyFill="1" applyBorder="1" applyAlignment="1">
      <alignment horizontal="center" vertical="center"/>
    </xf>
    <xf numFmtId="38" fontId="22" fillId="0" borderId="12" xfId="2" quotePrefix="1" applyFont="1" applyFill="1" applyBorder="1" applyAlignment="1">
      <alignment horizontal="center" vertical="center"/>
    </xf>
    <xf numFmtId="0" fontId="7" fillId="0" borderId="1" xfId="0" applyFont="1" applyFill="1" applyBorder="1" applyAlignment="1">
      <alignment horizontal="distributed" vertical="center" wrapText="1" shrinkToFit="1"/>
    </xf>
    <xf numFmtId="0" fontId="7" fillId="0" borderId="1" xfId="0" applyFont="1" applyFill="1" applyBorder="1" applyAlignment="1">
      <alignment horizontal="distributed" vertical="center" shrinkToFit="1"/>
    </xf>
    <xf numFmtId="38" fontId="5" fillId="0" borderId="4" xfId="2" applyFont="1" applyFill="1" applyBorder="1" applyAlignment="1">
      <alignment horizontal="distributed" vertical="center"/>
    </xf>
    <xf numFmtId="0" fontId="5" fillId="0" borderId="10"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38" fontId="5" fillId="0" borderId="1" xfId="2" applyFont="1" applyFill="1" applyBorder="1" applyAlignment="1">
      <alignment horizontal="distributed" vertical="center"/>
    </xf>
    <xf numFmtId="38" fontId="5" fillId="0" borderId="7" xfId="2" applyFont="1" applyFill="1" applyBorder="1" applyAlignment="1">
      <alignment horizontal="distributed" vertical="center"/>
    </xf>
    <xf numFmtId="0" fontId="5" fillId="0" borderId="4" xfId="0" applyFont="1" applyFill="1" applyBorder="1" applyAlignment="1">
      <alignment vertical="center"/>
    </xf>
    <xf numFmtId="0" fontId="5" fillId="0" borderId="5" xfId="0" applyFont="1" applyFill="1" applyBorder="1" applyAlignment="1">
      <alignment vertical="center"/>
    </xf>
    <xf numFmtId="38" fontId="22" fillId="0" borderId="7" xfId="2" applyFont="1" applyFill="1" applyBorder="1" applyAlignment="1">
      <alignment horizontal="distributed" vertical="center"/>
    </xf>
    <xf numFmtId="38" fontId="22" fillId="0" borderId="4" xfId="2" applyFont="1" applyFill="1" applyBorder="1" applyAlignment="1">
      <alignment horizontal="distributed" vertical="center"/>
    </xf>
    <xf numFmtId="38" fontId="22" fillId="0" borderId="5" xfId="2" applyFont="1" applyFill="1" applyBorder="1" applyAlignment="1">
      <alignment horizontal="distributed"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38" fontId="5" fillId="0" borderId="2" xfId="2" applyFont="1" applyFill="1" applyBorder="1" applyAlignment="1">
      <alignment horizontal="distributed" vertical="center"/>
    </xf>
    <xf numFmtId="38" fontId="5" fillId="0" borderId="12" xfId="2" applyFont="1" applyFill="1" applyBorder="1" applyAlignment="1">
      <alignment horizontal="distributed" vertical="center"/>
    </xf>
    <xf numFmtId="38" fontId="5" fillId="0" borderId="13" xfId="2" applyFont="1" applyFill="1" applyBorder="1" applyAlignment="1">
      <alignment horizontal="distributed" vertical="center"/>
    </xf>
    <xf numFmtId="38" fontId="5" fillId="0" borderId="5" xfId="2" applyFont="1" applyFill="1" applyBorder="1" applyAlignment="1">
      <alignment horizontal="distributed" vertical="center"/>
    </xf>
    <xf numFmtId="49" fontId="5" fillId="0" borderId="9" xfId="2" applyNumberFormat="1" applyFont="1" applyFill="1" applyBorder="1" applyAlignment="1">
      <alignment horizontal="right" vertical="center"/>
    </xf>
    <xf numFmtId="49" fontId="5" fillId="0" borderId="6" xfId="2" applyNumberFormat="1" applyFont="1" applyFill="1" applyBorder="1" applyAlignment="1">
      <alignment horizontal="right" vertical="center"/>
    </xf>
    <xf numFmtId="38" fontId="5" fillId="0" borderId="1" xfId="2" applyFont="1" applyFill="1" applyBorder="1" applyAlignment="1">
      <alignment horizontal="right" vertical="center"/>
    </xf>
    <xf numFmtId="38" fontId="5" fillId="0" borderId="0" xfId="2" applyFont="1" applyFill="1" applyBorder="1" applyAlignment="1">
      <alignment horizontal="right" vertical="center"/>
    </xf>
    <xf numFmtId="49" fontId="5" fillId="0" borderId="0" xfId="2" applyNumberFormat="1" applyFont="1" applyFill="1" applyBorder="1" applyAlignment="1">
      <alignment horizontal="center" vertical="center"/>
    </xf>
    <xf numFmtId="38" fontId="5" fillId="0" borderId="0" xfId="2" applyFont="1" applyFill="1" applyBorder="1" applyAlignment="1">
      <alignment horizontal="distributed" vertical="center"/>
    </xf>
    <xf numFmtId="38" fontId="5" fillId="0" borderId="3" xfId="2" applyFont="1" applyFill="1" applyBorder="1" applyAlignment="1">
      <alignment horizontal="distributed" vertical="center"/>
    </xf>
    <xf numFmtId="49" fontId="5" fillId="0" borderId="9" xfId="2" quotePrefix="1" applyNumberFormat="1" applyFont="1" applyFill="1" applyBorder="1" applyAlignment="1">
      <alignment horizontal="right" vertical="center"/>
    </xf>
    <xf numFmtId="49" fontId="5" fillId="0" borderId="11" xfId="2" quotePrefix="1" applyNumberFormat="1" applyFont="1" applyFill="1" applyBorder="1" applyAlignment="1">
      <alignment horizontal="right" vertical="center"/>
    </xf>
    <xf numFmtId="38" fontId="5" fillId="0" borderId="1" xfId="2" quotePrefix="1" applyFont="1" applyFill="1" applyBorder="1" applyAlignment="1">
      <alignment horizontal="right" vertical="center"/>
    </xf>
    <xf numFmtId="38" fontId="5" fillId="0" borderId="12" xfId="2" quotePrefix="1" applyFont="1" applyFill="1" applyBorder="1" applyAlignment="1">
      <alignment horizontal="right" vertical="center"/>
    </xf>
    <xf numFmtId="176" fontId="5" fillId="0" borderId="4" xfId="0" applyNumberFormat="1" applyFont="1" applyFill="1" applyBorder="1" applyAlignment="1">
      <alignment horizontal="distributed" vertical="center"/>
    </xf>
    <xf numFmtId="38" fontId="22" fillId="0" borderId="12" xfId="2" applyFont="1" applyFill="1" applyBorder="1" applyAlignment="1">
      <alignment horizontal="distributed" vertical="center"/>
    </xf>
    <xf numFmtId="0" fontId="22" fillId="0" borderId="4" xfId="0" applyFont="1" applyFill="1" applyBorder="1" applyAlignment="1">
      <alignment horizontal="distributed" vertical="center"/>
    </xf>
    <xf numFmtId="0" fontId="5" fillId="0" borderId="0" xfId="0" applyFont="1" applyFill="1" applyBorder="1" applyAlignment="1">
      <alignment horizontal="center" vertical="center"/>
    </xf>
    <xf numFmtId="0" fontId="22" fillId="0" borderId="11" xfId="0" applyFont="1" applyFill="1" applyBorder="1" applyAlignment="1">
      <alignment horizontal="center" vertical="center"/>
    </xf>
    <xf numFmtId="38" fontId="22" fillId="0" borderId="0" xfId="2" applyFont="1" applyFill="1" applyBorder="1" applyAlignment="1">
      <alignment horizontal="distributed" vertical="center"/>
    </xf>
    <xf numFmtId="0" fontId="22" fillId="0" borderId="0" xfId="0" applyFont="1" applyFill="1" applyBorder="1" applyAlignment="1">
      <alignment horizontal="distributed" vertical="center"/>
    </xf>
    <xf numFmtId="38" fontId="22" fillId="0" borderId="0" xfId="2" applyFont="1" applyFill="1" applyBorder="1" applyAlignment="1">
      <alignment horizontal="center" vertical="center"/>
    </xf>
    <xf numFmtId="38" fontId="22" fillId="0" borderId="3" xfId="2" applyFont="1" applyFill="1" applyBorder="1" applyAlignment="1">
      <alignment vertical="center"/>
    </xf>
    <xf numFmtId="38" fontId="22" fillId="0" borderId="13" xfId="2" applyFont="1" applyFill="1" applyBorder="1" applyAlignment="1">
      <alignment vertical="center"/>
    </xf>
    <xf numFmtId="177" fontId="22" fillId="0" borderId="10" xfId="2" applyNumberFormat="1" applyFont="1" applyFill="1" applyBorder="1" applyAlignment="1">
      <alignment horizontal="right" vertical="center"/>
    </xf>
    <xf numFmtId="177" fontId="22" fillId="0" borderId="14" xfId="2" applyNumberFormat="1" applyFont="1" applyFill="1" applyBorder="1" applyAlignment="1">
      <alignment horizontal="right" vertical="center"/>
    </xf>
    <xf numFmtId="0" fontId="22" fillId="0" borderId="9" xfId="0" quotePrefix="1" applyFont="1" applyFill="1" applyBorder="1" applyAlignment="1">
      <alignment horizontal="center" vertical="center"/>
    </xf>
    <xf numFmtId="0" fontId="22" fillId="0" borderId="1" xfId="0" applyFont="1" applyFill="1" applyBorder="1" applyAlignment="1">
      <alignment horizontal="distributed" vertical="center"/>
    </xf>
    <xf numFmtId="38" fontId="22" fillId="0" borderId="2" xfId="2" applyFont="1" applyFill="1" applyBorder="1" applyAlignment="1">
      <alignment vertical="center"/>
    </xf>
    <xf numFmtId="0" fontId="22" fillId="0" borderId="12" xfId="0" applyFont="1" applyFill="1" applyBorder="1" applyAlignment="1">
      <alignment horizontal="distributed" vertical="center" wrapText="1" shrinkToFit="1"/>
    </xf>
    <xf numFmtId="0" fontId="22" fillId="0" borderId="2" xfId="0" applyFont="1" applyFill="1" applyBorder="1" applyAlignment="1">
      <alignment horizontal="center" vertical="center"/>
    </xf>
    <xf numFmtId="0" fontId="22" fillId="0" borderId="13" xfId="0" applyFont="1" applyFill="1" applyBorder="1" applyAlignment="1">
      <alignment horizontal="center"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2C9-4254-9F71-687082E9A6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General</c:formatCode>
                <c:ptCount val="5"/>
                <c:pt idx="0">
                  <c:v>7.0000000000000007E-2</c:v>
                </c:pt>
                <c:pt idx="1">
                  <c:v>0.04</c:v>
                </c:pt>
                <c:pt idx="2">
                  <c:v>0.15</c:v>
                </c:pt>
                <c:pt idx="3">
                  <c:v>0.06</c:v>
                </c:pt>
                <c:pt idx="4">
                  <c:v>0.04</c:v>
                </c:pt>
              </c:numCache>
            </c:numRef>
          </c:val>
          <c:smooth val="0"/>
          <c:extLst>
            <c:ext xmlns:c16="http://schemas.microsoft.com/office/drawing/2014/chart" uri="{C3380CC4-5D6E-409C-BE32-E72D297353CC}">
              <c16:uniqueId val="{00000001-F2C9-4254-9F71-687082E9A6C0}"/>
            </c:ext>
          </c:extLst>
        </c:ser>
        <c:dLbls>
          <c:showLegendKey val="0"/>
          <c:showVal val="0"/>
          <c:showCatName val="0"/>
          <c:showSerName val="0"/>
          <c:showPercent val="0"/>
          <c:showBubbleSize val="0"/>
        </c:dLbls>
        <c:marker val="1"/>
        <c:smooth val="0"/>
        <c:axId val="204790016"/>
        <c:axId val="206619776"/>
      </c:lineChart>
      <c:catAx>
        <c:axId val="204790016"/>
        <c:scaling>
          <c:orientation val="minMax"/>
        </c:scaling>
        <c:delete val="1"/>
        <c:axPos val="b"/>
        <c:numFmt formatCode="General" sourceLinked="1"/>
        <c:majorTickMark val="none"/>
        <c:minorTickMark val="none"/>
        <c:tickLblPos val="none"/>
        <c:crossAx val="206619776"/>
        <c:crosses val="autoZero"/>
        <c:auto val="1"/>
        <c:lblAlgn val="ctr"/>
        <c:lblOffset val="100"/>
        <c:noMultiLvlLbl val="1"/>
      </c:cat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[1]データ!$CM$6:$CQ$6</c:f>
              <c:numCache>
                <c:formatCode>General</c:formatCode>
                <c:ptCount val="5"/>
                <c:pt idx="0">
                  <c:v>58.47</c:v>
                </c:pt>
                <c:pt idx="1">
                  <c:v>58.47</c:v>
                </c:pt>
                <c:pt idx="2">
                  <c:v>58.7</c:v>
                </c:pt>
                <c:pt idx="3">
                  <c:v>58.38</c:v>
                </c:pt>
                <c:pt idx="4">
                  <c:v>59.5</c:v>
                </c:pt>
              </c:numCache>
            </c:numRef>
          </c:val>
          <c:extLst>
            <c:ext xmlns:c16="http://schemas.microsoft.com/office/drawing/2014/chart" uri="{C3380CC4-5D6E-409C-BE32-E72D297353CC}">
              <c16:uniqueId val="{00000000-D533-4DE2-A306-D773E03FB2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General</c:formatCode>
                <c:ptCount val="5"/>
                <c:pt idx="0">
                  <c:v>41.35</c:v>
                </c:pt>
                <c:pt idx="1">
                  <c:v>43.18</c:v>
                </c:pt>
                <c:pt idx="2">
                  <c:v>42.38</c:v>
                </c:pt>
                <c:pt idx="3">
                  <c:v>46.17</c:v>
                </c:pt>
                <c:pt idx="4">
                  <c:v>45.68</c:v>
                </c:pt>
              </c:numCache>
            </c:numRef>
          </c:val>
          <c:smooth val="0"/>
          <c:extLst>
            <c:ext xmlns:c16="http://schemas.microsoft.com/office/drawing/2014/chart" uri="{C3380CC4-5D6E-409C-BE32-E72D297353CC}">
              <c16:uniqueId val="{00000001-D533-4DE2-A306-D773E03FB2DA}"/>
            </c:ext>
          </c:extLst>
        </c:ser>
        <c:dLbls>
          <c:showLegendKey val="0"/>
          <c:showVal val="0"/>
          <c:showCatName val="0"/>
          <c:showSerName val="0"/>
          <c:showPercent val="0"/>
          <c:showBubbleSize val="0"/>
        </c:dLbls>
        <c:marker val="1"/>
        <c:smooth val="0"/>
        <c:axId val="73398144"/>
        <c:axId val="139853824"/>
      </c:lineChart>
      <c:catAx>
        <c:axId val="73398144"/>
        <c:scaling>
          <c:orientation val="minMax"/>
        </c:scaling>
        <c:delete val="1"/>
        <c:axPos val="b"/>
        <c:numFmt formatCode="General" sourceLinked="1"/>
        <c:majorTickMark val="none"/>
        <c:minorTickMark val="none"/>
        <c:tickLblPos val="none"/>
        <c:crossAx val="139853824"/>
        <c:crosses val="autoZero"/>
        <c:auto val="1"/>
        <c:lblAlgn val="ctr"/>
        <c:lblOffset val="100"/>
        <c:noMultiLvlLbl val="1"/>
      </c:cat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[1]データ!$CX$6:$DB$6</c:f>
              <c:numCache>
                <c:formatCode>General</c:formatCode>
                <c:ptCount val="5"/>
                <c:pt idx="0">
                  <c:v>97.56</c:v>
                </c:pt>
                <c:pt idx="1">
                  <c:v>97.73</c:v>
                </c:pt>
                <c:pt idx="2">
                  <c:v>98.09</c:v>
                </c:pt>
                <c:pt idx="3">
                  <c:v>98.15</c:v>
                </c:pt>
                <c:pt idx="4">
                  <c:v>98.17</c:v>
                </c:pt>
              </c:numCache>
            </c:numRef>
          </c:val>
          <c:extLst>
            <c:ext xmlns:c16="http://schemas.microsoft.com/office/drawing/2014/chart" uri="{C3380CC4-5D6E-409C-BE32-E72D297353CC}">
              <c16:uniqueId val="{00000000-F1D9-43DD-A1D7-9902F362F1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General</c:formatCode>
                <c:ptCount val="5"/>
                <c:pt idx="0">
                  <c:v>82.9</c:v>
                </c:pt>
                <c:pt idx="1">
                  <c:v>86.43</c:v>
                </c:pt>
                <c:pt idx="2">
                  <c:v>87.01</c:v>
                </c:pt>
                <c:pt idx="3">
                  <c:v>87.84</c:v>
                </c:pt>
                <c:pt idx="4">
                  <c:v>87.96</c:v>
                </c:pt>
              </c:numCache>
            </c:numRef>
          </c:val>
          <c:smooth val="0"/>
          <c:extLst>
            <c:ext xmlns:c16="http://schemas.microsoft.com/office/drawing/2014/chart" uri="{C3380CC4-5D6E-409C-BE32-E72D297353CC}">
              <c16:uniqueId val="{00000001-F1D9-43DD-A1D7-9902F362F14C}"/>
            </c:ext>
          </c:extLst>
        </c:ser>
        <c:dLbls>
          <c:showLegendKey val="0"/>
          <c:showVal val="0"/>
          <c:showCatName val="0"/>
          <c:showSerName val="0"/>
          <c:showPercent val="0"/>
          <c:showBubbleSize val="0"/>
        </c:dLbls>
        <c:marker val="1"/>
        <c:smooth val="0"/>
        <c:axId val="139884032"/>
        <c:axId val="139885952"/>
      </c:lineChart>
      <c:catAx>
        <c:axId val="139884032"/>
        <c:scaling>
          <c:orientation val="minMax"/>
        </c:scaling>
        <c:delete val="1"/>
        <c:axPos val="b"/>
        <c:numFmt formatCode="General" sourceLinked="1"/>
        <c:majorTickMark val="none"/>
        <c:minorTickMark val="none"/>
        <c:tickLblPos val="none"/>
        <c:crossAx val="139885952"/>
        <c:crosses val="autoZero"/>
        <c:auto val="1"/>
        <c:lblAlgn val="ctr"/>
        <c:lblOffset val="100"/>
        <c:noMultiLvlLbl val="1"/>
      </c:cat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[1]データ!$Y$6:$AC$6</c:f>
              <c:numCache>
                <c:formatCode>General</c:formatCode>
                <c:ptCount val="5"/>
                <c:pt idx="0">
                  <c:v>97.21</c:v>
                </c:pt>
                <c:pt idx="1">
                  <c:v>96.88</c:v>
                </c:pt>
                <c:pt idx="2">
                  <c:v>97.45</c:v>
                </c:pt>
                <c:pt idx="3">
                  <c:v>98.53</c:v>
                </c:pt>
                <c:pt idx="4">
                  <c:v>98.9</c:v>
                </c:pt>
              </c:numCache>
            </c:numRef>
          </c:val>
          <c:extLst>
            <c:ext xmlns:c16="http://schemas.microsoft.com/office/drawing/2014/chart" uri="{C3380CC4-5D6E-409C-BE32-E72D297353CC}">
              <c16:uniqueId val="{00000000-6D39-4FBE-A4A5-DD9C057679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9-4FBE-A4A5-DD9C057679FE}"/>
            </c:ext>
          </c:extLst>
        </c:ser>
        <c:dLbls>
          <c:showLegendKey val="0"/>
          <c:showVal val="0"/>
          <c:showCatName val="0"/>
          <c:showSerName val="0"/>
          <c:showPercent val="0"/>
          <c:showBubbleSize val="0"/>
        </c:dLbls>
        <c:marker val="1"/>
        <c:smooth val="0"/>
        <c:axId val="214084992"/>
        <c:axId val="217040384"/>
      </c:lineChart>
      <c:catAx>
        <c:axId val="214084992"/>
        <c:scaling>
          <c:orientation val="minMax"/>
        </c:scaling>
        <c:delete val="1"/>
        <c:axPos val="b"/>
        <c:numFmt formatCode="General" sourceLinked="1"/>
        <c:majorTickMark val="none"/>
        <c:minorTickMark val="none"/>
        <c:tickLblPos val="none"/>
        <c:crossAx val="217040384"/>
        <c:crosses val="autoZero"/>
        <c:auto val="1"/>
        <c:lblAlgn val="ctr"/>
        <c:lblOffset val="100"/>
        <c:noMultiLvlLbl val="1"/>
      </c:cat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[1]データ!$DI$6:$DM$6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DEC8-457F-90AE-2A5BF5CD4B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8-457F-90AE-2A5BF5CD4B0F}"/>
            </c:ext>
          </c:extLst>
        </c:ser>
        <c:dLbls>
          <c:showLegendKey val="0"/>
          <c:showVal val="0"/>
          <c:showCatName val="0"/>
          <c:showSerName val="0"/>
          <c:showPercent val="0"/>
          <c:showBubbleSize val="0"/>
        </c:dLbls>
        <c:marker val="1"/>
        <c:smooth val="0"/>
        <c:axId val="217610112"/>
        <c:axId val="218298240"/>
      </c:lineChart>
      <c:catAx>
        <c:axId val="217610112"/>
        <c:scaling>
          <c:orientation val="minMax"/>
        </c:scaling>
        <c:delete val="1"/>
        <c:axPos val="b"/>
        <c:numFmt formatCode="General" sourceLinked="1"/>
        <c:majorTickMark val="none"/>
        <c:minorTickMark val="none"/>
        <c:tickLblPos val="none"/>
        <c:crossAx val="218298240"/>
        <c:crosses val="autoZero"/>
        <c:auto val="1"/>
        <c:lblAlgn val="ctr"/>
        <c:lblOffset val="100"/>
        <c:noMultiLvlLbl val="1"/>
      </c:cat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[1]データ!$DT$6:$DX$6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DA37-442E-A5EE-90A813601A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7-442E-A5EE-90A813601A9D}"/>
            </c:ext>
          </c:extLst>
        </c:ser>
        <c:dLbls>
          <c:showLegendKey val="0"/>
          <c:showVal val="0"/>
          <c:showCatName val="0"/>
          <c:showSerName val="0"/>
          <c:showPercent val="0"/>
          <c:showBubbleSize val="0"/>
        </c:dLbls>
        <c:marker val="1"/>
        <c:smooth val="0"/>
        <c:axId val="73212288"/>
        <c:axId val="73214208"/>
      </c:lineChart>
      <c:catAx>
        <c:axId val="73212288"/>
        <c:scaling>
          <c:orientation val="minMax"/>
        </c:scaling>
        <c:delete val="1"/>
        <c:axPos val="b"/>
        <c:numFmt formatCode="General" sourceLinked="1"/>
        <c:majorTickMark val="none"/>
        <c:minorTickMark val="none"/>
        <c:tickLblPos val="none"/>
        <c:crossAx val="73214208"/>
        <c:crosses val="autoZero"/>
        <c:auto val="1"/>
        <c:lblAlgn val="ctr"/>
        <c:lblOffset val="100"/>
        <c:noMultiLvlLbl val="1"/>
      </c:cat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[1]データ!$AJ$6:$AN$6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AA99-4931-A7D9-7A3DBD2E18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99-4931-A7D9-7A3DBD2E187F}"/>
            </c:ext>
          </c:extLst>
        </c:ser>
        <c:dLbls>
          <c:showLegendKey val="0"/>
          <c:showVal val="0"/>
          <c:showCatName val="0"/>
          <c:showSerName val="0"/>
          <c:showPercent val="0"/>
          <c:showBubbleSize val="0"/>
        </c:dLbls>
        <c:marker val="1"/>
        <c:smooth val="0"/>
        <c:axId val="73228288"/>
        <c:axId val="73230208"/>
      </c:lineChart>
      <c:catAx>
        <c:axId val="73228288"/>
        <c:scaling>
          <c:orientation val="minMax"/>
        </c:scaling>
        <c:delete val="1"/>
        <c:axPos val="b"/>
        <c:numFmt formatCode="General" sourceLinked="1"/>
        <c:majorTickMark val="none"/>
        <c:minorTickMark val="none"/>
        <c:tickLblPos val="none"/>
        <c:crossAx val="73230208"/>
        <c:crosses val="autoZero"/>
        <c:auto val="1"/>
        <c:lblAlgn val="ctr"/>
        <c:lblOffset val="100"/>
        <c:noMultiLvlLbl val="1"/>
      </c:cat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[1]データ!$AU$6:$AY$6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BE88-4273-A2AD-C93A0DF22C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8-4273-A2AD-C93A0DF22CFB}"/>
            </c:ext>
          </c:extLst>
        </c:ser>
        <c:dLbls>
          <c:showLegendKey val="0"/>
          <c:showVal val="0"/>
          <c:showCatName val="0"/>
          <c:showSerName val="0"/>
          <c:showPercent val="0"/>
          <c:showBubbleSize val="0"/>
        </c:dLbls>
        <c:marker val="1"/>
        <c:smooth val="0"/>
        <c:axId val="73239936"/>
        <c:axId val="73250304"/>
      </c:lineChart>
      <c:catAx>
        <c:axId val="73239936"/>
        <c:scaling>
          <c:orientation val="minMax"/>
        </c:scaling>
        <c:delete val="1"/>
        <c:axPos val="b"/>
        <c:numFmt formatCode="General" sourceLinked="1"/>
        <c:majorTickMark val="none"/>
        <c:minorTickMark val="none"/>
        <c:tickLblPos val="none"/>
        <c:crossAx val="73250304"/>
        <c:crosses val="autoZero"/>
        <c:auto val="1"/>
        <c:lblAlgn val="ctr"/>
        <c:lblOffset val="100"/>
        <c:noMultiLvlLbl val="1"/>
      </c:cat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[1]データ!$BF$6:$BJ$6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669-4C38-BBCA-00BC661234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General</c:formatCode>
                <c:ptCount val="5"/>
                <c:pt idx="0">
                  <c:v>1434.89</c:v>
                </c:pt>
                <c:pt idx="1">
                  <c:v>1467.94</c:v>
                </c:pt>
                <c:pt idx="2">
                  <c:v>1144.94</c:v>
                </c:pt>
                <c:pt idx="3">
                  <c:v>1252.71</c:v>
                </c:pt>
                <c:pt idx="4">
                  <c:v>1267.3900000000001</c:v>
                </c:pt>
              </c:numCache>
            </c:numRef>
          </c:val>
          <c:smooth val="0"/>
          <c:extLst>
            <c:ext xmlns:c16="http://schemas.microsoft.com/office/drawing/2014/chart" uri="{C3380CC4-5D6E-409C-BE32-E72D297353CC}">
              <c16:uniqueId val="{00000001-D669-4C38-BBCA-00BC6612344F}"/>
            </c:ext>
          </c:extLst>
        </c:ser>
        <c:dLbls>
          <c:showLegendKey val="0"/>
          <c:showVal val="0"/>
          <c:showCatName val="0"/>
          <c:showSerName val="0"/>
          <c:showPercent val="0"/>
          <c:showBubbleSize val="0"/>
        </c:dLbls>
        <c:marker val="1"/>
        <c:smooth val="0"/>
        <c:axId val="73337856"/>
        <c:axId val="73340032"/>
      </c:lineChart>
      <c:catAx>
        <c:axId val="73337856"/>
        <c:scaling>
          <c:orientation val="minMax"/>
        </c:scaling>
        <c:delete val="1"/>
        <c:axPos val="b"/>
        <c:numFmt formatCode="General" sourceLinked="1"/>
        <c:majorTickMark val="none"/>
        <c:minorTickMark val="none"/>
        <c:tickLblPos val="none"/>
        <c:crossAx val="73340032"/>
        <c:crosses val="autoZero"/>
        <c:auto val="1"/>
        <c:lblAlgn val="ctr"/>
        <c:lblOffset val="100"/>
        <c:noMultiLvlLbl val="1"/>
      </c:cat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[1]データ!$BQ$6:$BU$6</c:f>
              <c:numCache>
                <c:formatCode>General</c:formatCode>
                <c:ptCount val="5"/>
                <c:pt idx="0">
                  <c:v>101.95</c:v>
                </c:pt>
                <c:pt idx="1">
                  <c:v>106.17</c:v>
                </c:pt>
                <c:pt idx="2">
                  <c:v>103.23</c:v>
                </c:pt>
                <c:pt idx="3">
                  <c:v>105.18</c:v>
                </c:pt>
                <c:pt idx="4">
                  <c:v>106.25</c:v>
                </c:pt>
              </c:numCache>
            </c:numRef>
          </c:val>
          <c:extLst>
            <c:ext xmlns:c16="http://schemas.microsoft.com/office/drawing/2014/chart" uri="{C3380CC4-5D6E-409C-BE32-E72D297353CC}">
              <c16:uniqueId val="{00000000-9AAE-4691-8D9A-152FA98DCF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General</c:formatCode>
                <c:ptCount val="5"/>
                <c:pt idx="0">
                  <c:v>66.22</c:v>
                </c:pt>
                <c:pt idx="1">
                  <c:v>83.3</c:v>
                </c:pt>
                <c:pt idx="2">
                  <c:v>88.16</c:v>
                </c:pt>
                <c:pt idx="3">
                  <c:v>87.03</c:v>
                </c:pt>
                <c:pt idx="4">
                  <c:v>84.3</c:v>
                </c:pt>
              </c:numCache>
            </c:numRef>
          </c:val>
          <c:smooth val="0"/>
          <c:extLst>
            <c:ext xmlns:c16="http://schemas.microsoft.com/office/drawing/2014/chart" uri="{C3380CC4-5D6E-409C-BE32-E72D297353CC}">
              <c16:uniqueId val="{00000001-9AAE-4691-8D9A-152FA98DCF79}"/>
            </c:ext>
          </c:extLst>
        </c:ser>
        <c:dLbls>
          <c:showLegendKey val="0"/>
          <c:showVal val="0"/>
          <c:showCatName val="0"/>
          <c:showSerName val="0"/>
          <c:showPercent val="0"/>
          <c:showBubbleSize val="0"/>
        </c:dLbls>
        <c:marker val="1"/>
        <c:smooth val="0"/>
        <c:axId val="73353856"/>
        <c:axId val="73360128"/>
      </c:lineChart>
      <c:catAx>
        <c:axId val="73353856"/>
        <c:scaling>
          <c:orientation val="minMax"/>
        </c:scaling>
        <c:delete val="1"/>
        <c:axPos val="b"/>
        <c:numFmt formatCode="General" sourceLinked="1"/>
        <c:majorTickMark val="none"/>
        <c:minorTickMark val="none"/>
        <c:tickLblPos val="none"/>
        <c:crossAx val="73360128"/>
        <c:crosses val="autoZero"/>
        <c:auto val="1"/>
        <c:lblAlgn val="ctr"/>
        <c:lblOffset val="100"/>
        <c:noMultiLvlLbl val="1"/>
      </c:cat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[1]データ!$CB$6:$CF$6</c:f>
              <c:numCache>
                <c:formatCode>General</c:formatCode>
                <c:ptCount val="5"/>
                <c:pt idx="0">
                  <c:v>180.35</c:v>
                </c:pt>
                <c:pt idx="1">
                  <c:v>176.3</c:v>
                </c:pt>
                <c:pt idx="2">
                  <c:v>181.91</c:v>
                </c:pt>
                <c:pt idx="3">
                  <c:v>177.7</c:v>
                </c:pt>
                <c:pt idx="4">
                  <c:v>174</c:v>
                </c:pt>
              </c:numCache>
            </c:numRef>
          </c:val>
          <c:extLst>
            <c:ext xmlns:c16="http://schemas.microsoft.com/office/drawing/2014/chart" uri="{C3380CC4-5D6E-409C-BE32-E72D297353CC}">
              <c16:uniqueId val="{00000000-8E92-49EC-A4F8-86C019C543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General</c:formatCode>
                <c:ptCount val="5"/>
                <c:pt idx="0">
                  <c:v>246.72</c:v>
                </c:pt>
                <c:pt idx="1">
                  <c:v>184.56</c:v>
                </c:pt>
                <c:pt idx="2">
                  <c:v>173.89</c:v>
                </c:pt>
                <c:pt idx="3">
                  <c:v>177.02</c:v>
                </c:pt>
                <c:pt idx="4">
                  <c:v>185.47</c:v>
                </c:pt>
              </c:numCache>
            </c:numRef>
          </c:val>
          <c:smooth val="0"/>
          <c:extLst>
            <c:ext xmlns:c16="http://schemas.microsoft.com/office/drawing/2014/chart" uri="{C3380CC4-5D6E-409C-BE32-E72D297353CC}">
              <c16:uniqueId val="{00000001-8E92-49EC-A4F8-86C019C54320}"/>
            </c:ext>
          </c:extLst>
        </c:ser>
        <c:dLbls>
          <c:showLegendKey val="0"/>
          <c:showVal val="0"/>
          <c:showCatName val="0"/>
          <c:showSerName val="0"/>
          <c:showPercent val="0"/>
          <c:showBubbleSize val="0"/>
        </c:dLbls>
        <c:marker val="1"/>
        <c:smooth val="0"/>
        <c:axId val="73369856"/>
        <c:axId val="73372032"/>
      </c:lineChart>
      <c:catAx>
        <c:axId val="73369856"/>
        <c:scaling>
          <c:orientation val="minMax"/>
        </c:scaling>
        <c:delete val="1"/>
        <c:axPos val="b"/>
        <c:numFmt formatCode="General" sourceLinked="1"/>
        <c:majorTickMark val="none"/>
        <c:minorTickMark val="none"/>
        <c:tickLblPos val="none"/>
        <c:crossAx val="73372032"/>
        <c:crosses val="autoZero"/>
        <c:auto val="1"/>
        <c:lblAlgn val="ctr"/>
        <c:lblOffset val="100"/>
        <c:noMultiLvlLbl val="1"/>
      </c:cat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66</xdr:row>
      <xdr:rowOff>53340</xdr:rowOff>
    </xdr:from>
    <xdr:to>
      <xdr:col>11</xdr:col>
      <xdr:colOff>571500</xdr:colOff>
      <xdr:row>66</xdr:row>
      <xdr:rowOff>342900</xdr:rowOff>
    </xdr:to>
    <xdr:sp macro="" textlink="">
      <xdr:nvSpPr>
        <xdr:cNvPr id="5" name="AutoShape 4"/>
        <xdr:cNvSpPr>
          <a:spLocks noChangeArrowheads="1"/>
        </xdr:cNvSpPr>
      </xdr:nvSpPr>
      <xdr:spPr bwMode="auto">
        <a:xfrm>
          <a:off x="4236720" y="130835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0</xdr:rowOff>
    </xdr:from>
    <xdr:to>
      <xdr:col>10</xdr:col>
      <xdr:colOff>0</xdr:colOff>
      <xdr:row>2</xdr:row>
      <xdr:rowOff>371475</xdr:rowOff>
    </xdr:to>
    <xdr:sp macro="" textlink="">
      <xdr:nvSpPr>
        <xdr:cNvPr id="6" name="Line 1"/>
        <xdr:cNvSpPr>
          <a:spLocks noChangeShapeType="1"/>
        </xdr:cNvSpPr>
      </xdr:nvSpPr>
      <xdr:spPr bwMode="auto">
        <a:xfrm>
          <a:off x="9525" y="171450"/>
          <a:ext cx="39528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68</xdr:row>
      <xdr:rowOff>0</xdr:rowOff>
    </xdr:from>
    <xdr:to>
      <xdr:col>10</xdr:col>
      <xdr:colOff>19050</xdr:colOff>
      <xdr:row>70</xdr:row>
      <xdr:rowOff>0</xdr:rowOff>
    </xdr:to>
    <xdr:sp macro="" textlink="">
      <xdr:nvSpPr>
        <xdr:cNvPr id="7" name="Line 3"/>
        <xdr:cNvSpPr>
          <a:spLocks noChangeShapeType="1"/>
        </xdr:cNvSpPr>
      </xdr:nvSpPr>
      <xdr:spPr bwMode="auto">
        <a:xfrm>
          <a:off x="0" y="13382625"/>
          <a:ext cx="39814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0</xdr:rowOff>
    </xdr:from>
    <xdr:to>
      <xdr:col>10</xdr:col>
      <xdr:colOff>0</xdr:colOff>
      <xdr:row>2</xdr:row>
      <xdr:rowOff>371475</xdr:rowOff>
    </xdr:to>
    <xdr:sp macro="" textlink="">
      <xdr:nvSpPr>
        <xdr:cNvPr id="8" name="Line 5"/>
        <xdr:cNvSpPr>
          <a:spLocks noChangeShapeType="1"/>
        </xdr:cNvSpPr>
      </xdr:nvSpPr>
      <xdr:spPr bwMode="auto">
        <a:xfrm>
          <a:off x="9525" y="171450"/>
          <a:ext cx="39528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57150</xdr:colOff>
      <xdr:row>2</xdr:row>
      <xdr:rowOff>57150</xdr:rowOff>
    </xdr:from>
    <xdr:to>
      <xdr:col>11</xdr:col>
      <xdr:colOff>723900</xdr:colOff>
      <xdr:row>2</xdr:row>
      <xdr:rowOff>342900</xdr:rowOff>
    </xdr:to>
    <xdr:sp macro="" textlink="">
      <xdr:nvSpPr>
        <xdr:cNvPr id="9" name="AutoShape 6"/>
        <xdr:cNvSpPr>
          <a:spLocks noChangeArrowheads="1"/>
        </xdr:cNvSpPr>
      </xdr:nvSpPr>
      <xdr:spPr bwMode="auto">
        <a:xfrm>
          <a:off x="4810125" y="609600"/>
          <a:ext cx="66675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68</xdr:row>
      <xdr:rowOff>0</xdr:rowOff>
    </xdr:from>
    <xdr:to>
      <xdr:col>10</xdr:col>
      <xdr:colOff>19050</xdr:colOff>
      <xdr:row>70</xdr:row>
      <xdr:rowOff>0</xdr:rowOff>
    </xdr:to>
    <xdr:sp macro="" textlink="">
      <xdr:nvSpPr>
        <xdr:cNvPr id="10" name="Line 7"/>
        <xdr:cNvSpPr>
          <a:spLocks noChangeShapeType="1"/>
        </xdr:cNvSpPr>
      </xdr:nvSpPr>
      <xdr:spPr bwMode="auto">
        <a:xfrm>
          <a:off x="0" y="13382625"/>
          <a:ext cx="3981450" cy="762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76200</xdr:colOff>
      <xdr:row>69</xdr:row>
      <xdr:rowOff>57150</xdr:rowOff>
    </xdr:from>
    <xdr:to>
      <xdr:col>10</xdr:col>
      <xdr:colOff>638175</xdr:colOff>
      <xdr:row>69</xdr:row>
      <xdr:rowOff>342900</xdr:rowOff>
    </xdr:to>
    <xdr:sp macro="" textlink="">
      <xdr:nvSpPr>
        <xdr:cNvPr id="11" name="AutoShape 25"/>
        <xdr:cNvSpPr>
          <a:spLocks noChangeArrowheads="1"/>
        </xdr:cNvSpPr>
      </xdr:nvSpPr>
      <xdr:spPr bwMode="auto">
        <a:xfrm>
          <a:off x="4038600" y="13820775"/>
          <a:ext cx="561975"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76200</xdr:colOff>
      <xdr:row>69</xdr:row>
      <xdr:rowOff>57150</xdr:rowOff>
    </xdr:from>
    <xdr:to>
      <xdr:col>10</xdr:col>
      <xdr:colOff>638175</xdr:colOff>
      <xdr:row>69</xdr:row>
      <xdr:rowOff>342900</xdr:rowOff>
    </xdr:to>
    <xdr:sp macro="" textlink="">
      <xdr:nvSpPr>
        <xdr:cNvPr id="12" name="AutoShape 26"/>
        <xdr:cNvSpPr>
          <a:spLocks noChangeArrowheads="1"/>
        </xdr:cNvSpPr>
      </xdr:nvSpPr>
      <xdr:spPr bwMode="auto">
        <a:xfrm>
          <a:off x="4038600" y="13820775"/>
          <a:ext cx="561975"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57150</xdr:colOff>
      <xdr:row>69</xdr:row>
      <xdr:rowOff>57150</xdr:rowOff>
    </xdr:from>
    <xdr:to>
      <xdr:col>11</xdr:col>
      <xdr:colOff>723900</xdr:colOff>
      <xdr:row>69</xdr:row>
      <xdr:rowOff>342900</xdr:rowOff>
    </xdr:to>
    <xdr:sp macro="" textlink="">
      <xdr:nvSpPr>
        <xdr:cNvPr id="13" name="AutoShape 29"/>
        <xdr:cNvSpPr>
          <a:spLocks noChangeArrowheads="1"/>
        </xdr:cNvSpPr>
      </xdr:nvSpPr>
      <xdr:spPr bwMode="auto">
        <a:xfrm>
          <a:off x="4810125" y="13820775"/>
          <a:ext cx="66675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57150</xdr:colOff>
      <xdr:row>69</xdr:row>
      <xdr:rowOff>57150</xdr:rowOff>
    </xdr:from>
    <xdr:to>
      <xdr:col>11</xdr:col>
      <xdr:colOff>723900</xdr:colOff>
      <xdr:row>69</xdr:row>
      <xdr:rowOff>342900</xdr:rowOff>
    </xdr:to>
    <xdr:sp macro="" textlink="">
      <xdr:nvSpPr>
        <xdr:cNvPr id="14" name="AutoShape 32"/>
        <xdr:cNvSpPr>
          <a:spLocks noChangeArrowheads="1"/>
        </xdr:cNvSpPr>
      </xdr:nvSpPr>
      <xdr:spPr bwMode="auto">
        <a:xfrm>
          <a:off x="4810125" y="13820775"/>
          <a:ext cx="66675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57150</xdr:colOff>
      <xdr:row>69</xdr:row>
      <xdr:rowOff>57150</xdr:rowOff>
    </xdr:from>
    <xdr:to>
      <xdr:col>11</xdr:col>
      <xdr:colOff>723900</xdr:colOff>
      <xdr:row>69</xdr:row>
      <xdr:rowOff>342900</xdr:rowOff>
    </xdr:to>
    <xdr:sp macro="" textlink="">
      <xdr:nvSpPr>
        <xdr:cNvPr id="15" name="AutoShape 6"/>
        <xdr:cNvSpPr>
          <a:spLocks noChangeArrowheads="1"/>
        </xdr:cNvSpPr>
      </xdr:nvSpPr>
      <xdr:spPr bwMode="auto">
        <a:xfrm>
          <a:off x="4810125" y="13820775"/>
          <a:ext cx="666750"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7604;&#36611;&#20998;&#26512;&#34920;/R2/&#12304;&#32076;&#21942;&#27604;&#36611;&#20998;&#26512;&#34920;&#12305;2019_016934_47_174_000&#65288;&#27161;&#27941;&#30010;&#65306;&#29305;&#23450;&#29872;&#22659;&#20445;&#20840;&#20844;&#20849;&#19979;&#27700;&#3694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Y6">
            <v>97.21</v>
          </cell>
          <cell r="Z6">
            <v>96.88</v>
          </cell>
          <cell r="AA6">
            <v>97.45</v>
          </cell>
          <cell r="AB6">
            <v>98.53</v>
          </cell>
          <cell r="AC6">
            <v>98.9</v>
          </cell>
          <cell r="AD6" t="e">
            <v>#N/A</v>
          </cell>
          <cell r="AE6" t="e">
            <v>#N/A</v>
          </cell>
          <cell r="AF6" t="e">
            <v>#N/A</v>
          </cell>
          <cell r="AG6" t="e">
            <v>#N/A</v>
          </cell>
          <cell r="AH6" t="e">
            <v>#N/A</v>
          </cell>
          <cell r="AJ6" t="e">
            <v>#N/A</v>
          </cell>
          <cell r="AK6" t="e">
            <v>#N/A</v>
          </cell>
          <cell r="AL6" t="e">
            <v>#N/A</v>
          </cell>
          <cell r="AM6" t="e">
            <v>#N/A</v>
          </cell>
          <cell r="AN6" t="e">
            <v>#N/A</v>
          </cell>
          <cell r="AO6" t="e">
            <v>#N/A</v>
          </cell>
          <cell r="AP6" t="e">
            <v>#N/A</v>
          </cell>
          <cell r="AQ6" t="e">
            <v>#N/A</v>
          </cell>
          <cell r="AR6" t="e">
            <v>#N/A</v>
          </cell>
          <cell r="AS6" t="e">
            <v>#N/A</v>
          </cell>
          <cell r="AU6" t="e">
            <v>#N/A</v>
          </cell>
          <cell r="AV6" t="e">
            <v>#N/A</v>
          </cell>
          <cell r="AW6" t="e">
            <v>#N/A</v>
          </cell>
          <cell r="AX6" t="e">
            <v>#N/A</v>
          </cell>
          <cell r="AY6" t="e">
            <v>#N/A</v>
          </cell>
          <cell r="AZ6" t="e">
            <v>#N/A</v>
          </cell>
          <cell r="BA6" t="e">
            <v>#N/A</v>
          </cell>
          <cell r="BB6" t="e">
            <v>#N/A</v>
          </cell>
          <cell r="BC6" t="e">
            <v>#N/A</v>
          </cell>
          <cell r="BD6" t="e">
            <v>#N/A</v>
          </cell>
          <cell r="BF6">
            <v>0</v>
          </cell>
          <cell r="BG6">
            <v>0</v>
          </cell>
          <cell r="BH6">
            <v>0</v>
          </cell>
          <cell r="BI6">
            <v>0</v>
          </cell>
          <cell r="BJ6">
            <v>0</v>
          </cell>
          <cell r="BK6">
            <v>1434.89</v>
          </cell>
          <cell r="BL6">
            <v>1467.94</v>
          </cell>
          <cell r="BM6">
            <v>1144.94</v>
          </cell>
          <cell r="BN6">
            <v>1252.71</v>
          </cell>
          <cell r="BO6">
            <v>1267.3900000000001</v>
          </cell>
          <cell r="BQ6">
            <v>101.95</v>
          </cell>
          <cell r="BR6">
            <v>106.17</v>
          </cell>
          <cell r="BS6">
            <v>103.23</v>
          </cell>
          <cell r="BT6">
            <v>105.18</v>
          </cell>
          <cell r="BU6">
            <v>106.25</v>
          </cell>
          <cell r="BV6">
            <v>66.22</v>
          </cell>
          <cell r="BW6">
            <v>83.3</v>
          </cell>
          <cell r="BX6">
            <v>88.16</v>
          </cell>
          <cell r="BY6">
            <v>87.03</v>
          </cell>
          <cell r="BZ6">
            <v>84.3</v>
          </cell>
          <cell r="CB6">
            <v>180.35</v>
          </cell>
          <cell r="CC6">
            <v>176.3</v>
          </cell>
          <cell r="CD6">
            <v>181.91</v>
          </cell>
          <cell r="CE6">
            <v>177.7</v>
          </cell>
          <cell r="CF6">
            <v>174</v>
          </cell>
          <cell r="CG6">
            <v>246.72</v>
          </cell>
          <cell r="CH6">
            <v>184.56</v>
          </cell>
          <cell r="CI6">
            <v>173.89</v>
          </cell>
          <cell r="CJ6">
            <v>177.02</v>
          </cell>
          <cell r="CK6">
            <v>185.47</v>
          </cell>
          <cell r="CM6">
            <v>58.47</v>
          </cell>
          <cell r="CN6">
            <v>58.47</v>
          </cell>
          <cell r="CO6">
            <v>58.7</v>
          </cell>
          <cell r="CP6">
            <v>58.38</v>
          </cell>
          <cell r="CQ6">
            <v>59.5</v>
          </cell>
          <cell r="CR6">
            <v>41.35</v>
          </cell>
          <cell r="CS6">
            <v>43.18</v>
          </cell>
          <cell r="CT6">
            <v>42.38</v>
          </cell>
          <cell r="CU6">
            <v>46.17</v>
          </cell>
          <cell r="CV6">
            <v>45.68</v>
          </cell>
          <cell r="CX6">
            <v>97.56</v>
          </cell>
          <cell r="CY6">
            <v>97.73</v>
          </cell>
          <cell r="CZ6">
            <v>98.09</v>
          </cell>
          <cell r="DA6">
            <v>98.15</v>
          </cell>
          <cell r="DB6">
            <v>98.17</v>
          </cell>
          <cell r="DC6">
            <v>82.9</v>
          </cell>
          <cell r="DD6">
            <v>86.43</v>
          </cell>
          <cell r="DE6">
            <v>87.01</v>
          </cell>
          <cell r="DF6">
            <v>87.84</v>
          </cell>
          <cell r="DG6">
            <v>87.96</v>
          </cell>
          <cell r="DI6" t="e">
            <v>#N/A</v>
          </cell>
          <cell r="DJ6" t="e">
            <v>#N/A</v>
          </cell>
          <cell r="DK6" t="e">
            <v>#N/A</v>
          </cell>
          <cell r="DL6" t="e">
            <v>#N/A</v>
          </cell>
          <cell r="DM6" t="e">
            <v>#N/A</v>
          </cell>
          <cell r="DN6" t="e">
            <v>#N/A</v>
          </cell>
          <cell r="DO6" t="e">
            <v>#N/A</v>
          </cell>
          <cell r="DP6" t="e">
            <v>#N/A</v>
          </cell>
          <cell r="DQ6" t="e">
            <v>#N/A</v>
          </cell>
          <cell r="DR6" t="e">
            <v>#N/A</v>
          </cell>
          <cell r="DT6" t="e">
            <v>#N/A</v>
          </cell>
          <cell r="DU6" t="e">
            <v>#N/A</v>
          </cell>
          <cell r="DV6" t="e">
            <v>#N/A</v>
          </cell>
          <cell r="DW6" t="e">
            <v>#N/A</v>
          </cell>
          <cell r="DX6" t="e">
            <v>#N/A</v>
          </cell>
          <cell r="DY6" t="e">
            <v>#N/A</v>
          </cell>
          <cell r="DZ6" t="e">
            <v>#N/A</v>
          </cell>
          <cell r="EA6" t="e">
            <v>#N/A</v>
          </cell>
          <cell r="EB6" t="e">
            <v>#N/A</v>
          </cell>
          <cell r="EC6" t="e">
            <v>#N/A</v>
          </cell>
          <cell r="EE6">
            <v>0</v>
          </cell>
          <cell r="EF6">
            <v>0</v>
          </cell>
          <cell r="EG6">
            <v>0</v>
          </cell>
          <cell r="EH6">
            <v>0</v>
          </cell>
          <cell r="EI6">
            <v>0</v>
          </cell>
          <cell r="EJ6">
            <v>7.0000000000000007E-2</v>
          </cell>
          <cell r="EK6">
            <v>0.04</v>
          </cell>
          <cell r="EL6">
            <v>0.15</v>
          </cell>
          <cell r="EM6">
            <v>0.06</v>
          </cell>
          <cell r="EN6">
            <v>0.04</v>
          </cell>
        </row>
        <row r="10">
          <cell r="B10">
            <v>46388</v>
          </cell>
          <cell r="C10">
            <v>46753</v>
          </cell>
          <cell r="D10">
            <v>47119</v>
          </cell>
          <cell r="E10">
            <v>47484</v>
          </cell>
          <cell r="F10">
            <v>47849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H142"/>
  <sheetViews>
    <sheetView showGridLines="0" view="pageBreakPreview" topLeftCell="A108" zoomScale="70" zoomScaleNormal="70" zoomScaleSheetLayoutView="70" workbookViewId="0">
      <selection activeCell="G121" sqref="G121:O121"/>
    </sheetView>
  </sheetViews>
  <sheetFormatPr defaultColWidth="8.875" defaultRowHeight="13.5" x14ac:dyDescent="0.15"/>
  <cols>
    <col min="1" max="1" width="1.75" style="16" customWidth="1"/>
    <col min="2" max="2" width="4.75" style="16" customWidth="1"/>
    <col min="3" max="3" width="11.75" style="16" customWidth="1"/>
    <col min="4" max="4" width="15.75" style="16" customWidth="1"/>
    <col min="5" max="7" width="10.75" style="16" customWidth="1"/>
    <col min="8" max="8" width="8.5" style="16" customWidth="1"/>
    <col min="9" max="9" width="10.75" style="16" customWidth="1"/>
    <col min="10" max="10" width="9.625" style="16" customWidth="1"/>
    <col min="11" max="11" width="11.375" style="16" customWidth="1"/>
    <col min="12" max="12" width="10.625" style="16" customWidth="1"/>
    <col min="13" max="15" width="10.75" style="16" customWidth="1"/>
    <col min="16" max="16" width="2.75" style="16" customWidth="1"/>
    <col min="17" max="16384" width="8.875" style="16"/>
  </cols>
  <sheetData>
    <row r="1" spans="2:16" ht="10.15" customHeight="1" x14ac:dyDescent="0.15"/>
    <row r="2" spans="2:16" ht="30" customHeight="1" x14ac:dyDescent="0.15">
      <c r="N2" s="407" t="s">
        <v>202</v>
      </c>
      <c r="O2" s="408"/>
      <c r="P2" s="5"/>
    </row>
    <row r="3" spans="2:16" ht="10.9" customHeight="1" x14ac:dyDescent="0.15">
      <c r="N3" s="23"/>
      <c r="O3" s="23"/>
      <c r="P3" s="5"/>
    </row>
    <row r="4" spans="2:16" ht="52.9" customHeight="1" x14ac:dyDescent="0.15">
      <c r="B4" s="411" t="s">
        <v>204</v>
      </c>
      <c r="C4" s="412"/>
      <c r="D4" s="412"/>
      <c r="E4" s="412"/>
      <c r="F4" s="412"/>
      <c r="G4" s="412"/>
      <c r="H4" s="412"/>
      <c r="I4" s="412"/>
      <c r="J4" s="412"/>
      <c r="K4" s="412"/>
      <c r="L4" s="412"/>
      <c r="M4" s="412"/>
      <c r="N4" s="412"/>
      <c r="O4" s="412"/>
      <c r="P4" s="28"/>
    </row>
    <row r="5" spans="2:16" ht="36" customHeight="1" x14ac:dyDescent="0.15">
      <c r="B5" s="410"/>
      <c r="C5" s="410"/>
      <c r="D5" s="410"/>
      <c r="E5" s="410"/>
      <c r="F5" s="410"/>
      <c r="G5" s="410"/>
      <c r="H5" s="410"/>
      <c r="I5" s="410"/>
      <c r="J5" s="410"/>
      <c r="K5" s="410"/>
      <c r="L5" s="410"/>
      <c r="M5" s="410"/>
      <c r="N5" s="410"/>
      <c r="O5" s="410"/>
      <c r="P5" s="410"/>
    </row>
    <row r="6" spans="2:16" ht="39" customHeight="1" x14ac:dyDescent="0.15">
      <c r="B6" s="301" t="s">
        <v>145</v>
      </c>
      <c r="C6" s="301"/>
      <c r="D6" s="301"/>
      <c r="E6" s="301"/>
      <c r="F6" s="300" t="s">
        <v>203</v>
      </c>
      <c r="G6" s="300"/>
      <c r="H6" s="300"/>
      <c r="I6" s="300"/>
      <c r="J6" s="300"/>
      <c r="K6" s="186"/>
      <c r="L6" s="186"/>
      <c r="M6" s="186"/>
      <c r="N6" s="30"/>
      <c r="O6" s="30"/>
      <c r="P6" s="30"/>
    </row>
    <row r="7" spans="2:16" ht="19.899999999999999" customHeight="1" x14ac:dyDescent="0.15">
      <c r="B7" s="31"/>
      <c r="C7" s="31"/>
      <c r="D7" s="31"/>
      <c r="E7" s="31"/>
      <c r="F7" s="32"/>
      <c r="G7" s="32"/>
      <c r="H7" s="32"/>
      <c r="I7" s="32"/>
      <c r="J7" s="32"/>
      <c r="K7" s="186"/>
      <c r="L7" s="186"/>
      <c r="M7" s="186"/>
      <c r="N7" s="30"/>
      <c r="O7" s="30"/>
      <c r="P7" s="30"/>
    </row>
    <row r="8" spans="2:16" ht="39" customHeight="1" x14ac:dyDescent="0.15">
      <c r="B8" s="301" t="s">
        <v>146</v>
      </c>
      <c r="C8" s="301"/>
      <c r="D8" s="301"/>
      <c r="E8" s="301"/>
      <c r="F8" s="300" t="s">
        <v>205</v>
      </c>
      <c r="G8" s="300"/>
      <c r="H8" s="300"/>
      <c r="I8" s="300"/>
      <c r="J8" s="300"/>
      <c r="K8" s="186"/>
      <c r="L8" s="186"/>
      <c r="M8" s="186"/>
      <c r="N8" s="30"/>
      <c r="O8" s="30"/>
      <c r="P8" s="30"/>
    </row>
    <row r="9" spans="2:16" ht="19.899999999999999" customHeight="1" x14ac:dyDescent="0.15">
      <c r="B9" s="31"/>
      <c r="C9" s="31"/>
      <c r="D9" s="31"/>
      <c r="E9" s="31"/>
      <c r="F9" s="32"/>
      <c r="G9" s="32"/>
      <c r="H9" s="32"/>
      <c r="I9" s="32"/>
      <c r="J9" s="32"/>
      <c r="K9" s="186"/>
      <c r="L9" s="186"/>
      <c r="M9" s="186"/>
      <c r="N9" s="30"/>
      <c r="O9" s="30"/>
      <c r="P9" s="30"/>
    </row>
    <row r="10" spans="2:16" ht="39" customHeight="1" x14ac:dyDescent="0.15">
      <c r="B10" s="301" t="s">
        <v>140</v>
      </c>
      <c r="C10" s="301"/>
      <c r="D10" s="301"/>
      <c r="E10" s="301"/>
      <c r="F10" s="187" t="s">
        <v>206</v>
      </c>
      <c r="G10" s="188">
        <v>3</v>
      </c>
      <c r="H10" s="187" t="s">
        <v>141</v>
      </c>
      <c r="I10" s="188">
        <v>2</v>
      </c>
      <c r="J10" s="187" t="s">
        <v>142</v>
      </c>
      <c r="K10" s="189"/>
      <c r="L10" s="189"/>
      <c r="M10" s="189"/>
      <c r="N10" s="33"/>
      <c r="O10" s="33"/>
      <c r="P10" s="33"/>
    </row>
    <row r="11" spans="2:16" ht="19.899999999999999" customHeight="1" x14ac:dyDescent="0.15">
      <c r="B11" s="31"/>
      <c r="C11" s="31"/>
      <c r="D11" s="31"/>
      <c r="E11" s="31"/>
      <c r="F11" s="190"/>
      <c r="G11" s="191"/>
      <c r="H11" s="190"/>
      <c r="I11" s="191"/>
      <c r="J11" s="190"/>
      <c r="K11" s="189"/>
      <c r="L11" s="189"/>
      <c r="M11" s="189"/>
      <c r="N11" s="33"/>
      <c r="O11" s="33"/>
      <c r="P11" s="33"/>
    </row>
    <row r="12" spans="2:16" ht="39" customHeight="1" x14ac:dyDescent="0.15">
      <c r="B12" s="301" t="s">
        <v>143</v>
      </c>
      <c r="C12" s="301"/>
      <c r="D12" s="301"/>
      <c r="E12" s="301"/>
      <c r="F12" s="187" t="s">
        <v>206</v>
      </c>
      <c r="G12" s="187">
        <v>2</v>
      </c>
      <c r="H12" s="187" t="s">
        <v>0</v>
      </c>
      <c r="I12" s="300" t="s">
        <v>144</v>
      </c>
      <c r="J12" s="300"/>
      <c r="K12" s="187" t="s">
        <v>206</v>
      </c>
      <c r="L12" s="187">
        <v>11</v>
      </c>
      <c r="M12" s="188" t="s">
        <v>0</v>
      </c>
      <c r="N12" s="34"/>
      <c r="O12" s="35"/>
      <c r="P12" s="36"/>
    </row>
    <row r="13" spans="2:16" ht="28.9" customHeight="1" x14ac:dyDescent="0.15">
      <c r="B13" s="24"/>
      <c r="C13" s="26"/>
      <c r="D13" s="26"/>
      <c r="E13" s="26"/>
      <c r="F13" s="23"/>
      <c r="G13" s="9"/>
      <c r="H13" s="9"/>
      <c r="I13" s="9"/>
      <c r="J13" s="9"/>
      <c r="K13" s="9"/>
      <c r="L13" s="9"/>
      <c r="M13" s="10"/>
      <c r="N13" s="10"/>
      <c r="O13" s="25"/>
      <c r="P13" s="25"/>
    </row>
    <row r="14" spans="2:16" s="1" customFormat="1" ht="30" customHeight="1" x14ac:dyDescent="0.15">
      <c r="B14" s="39" t="s">
        <v>149</v>
      </c>
      <c r="C14" s="29"/>
    </row>
    <row r="15" spans="2:16" ht="30" customHeight="1" x14ac:dyDescent="0.15">
      <c r="B15" s="3" t="s">
        <v>3</v>
      </c>
      <c r="C15" s="415" t="s">
        <v>183</v>
      </c>
      <c r="D15" s="416"/>
      <c r="E15" s="2"/>
    </row>
    <row r="16" spans="2:16" ht="30" customHeight="1" x14ac:dyDescent="0.15">
      <c r="B16" s="3" t="s">
        <v>168</v>
      </c>
      <c r="C16" s="74" t="s">
        <v>177</v>
      </c>
      <c r="D16" s="72"/>
      <c r="E16" s="2"/>
    </row>
    <row r="17" spans="2:16" ht="4.9000000000000004" customHeight="1" x14ac:dyDescent="0.15"/>
    <row r="18" spans="2:16" ht="70.150000000000006" customHeight="1" x14ac:dyDescent="0.15">
      <c r="B18" s="406" t="s">
        <v>125</v>
      </c>
      <c r="C18" s="288"/>
      <c r="D18" s="288"/>
      <c r="E18" s="413" t="s">
        <v>210</v>
      </c>
      <c r="F18" s="413"/>
      <c r="G18" s="413"/>
      <c r="H18" s="414"/>
      <c r="I18" s="404" t="s">
        <v>118</v>
      </c>
      <c r="J18" s="405"/>
      <c r="K18" s="310"/>
      <c r="L18" s="409" t="s">
        <v>212</v>
      </c>
      <c r="M18" s="409"/>
      <c r="N18" s="409"/>
      <c r="O18" s="409"/>
      <c r="P18" s="17"/>
    </row>
    <row r="19" spans="2:16" ht="70.150000000000006" customHeight="1" x14ac:dyDescent="0.15">
      <c r="B19" s="287" t="s">
        <v>2</v>
      </c>
      <c r="C19" s="288"/>
      <c r="D19" s="288"/>
      <c r="E19" s="388">
        <v>19.7</v>
      </c>
      <c r="F19" s="388"/>
      <c r="G19" s="388"/>
      <c r="H19" s="388"/>
      <c r="I19" s="387" t="s">
        <v>136</v>
      </c>
      <c r="J19" s="309"/>
      <c r="K19" s="310"/>
      <c r="L19" s="388" t="s">
        <v>211</v>
      </c>
      <c r="M19" s="388"/>
      <c r="N19" s="388"/>
      <c r="O19" s="388"/>
      <c r="P19" s="17"/>
    </row>
    <row r="20" spans="2:16" ht="71.45" customHeight="1" x14ac:dyDescent="0.15">
      <c r="B20" s="308" t="s">
        <v>120</v>
      </c>
      <c r="C20" s="309"/>
      <c r="D20" s="310"/>
      <c r="E20" s="343" t="s">
        <v>209</v>
      </c>
      <c r="F20" s="344"/>
      <c r="G20" s="344"/>
      <c r="H20" s="344"/>
      <c r="I20" s="344"/>
      <c r="J20" s="344"/>
      <c r="K20" s="344"/>
      <c r="L20" s="344"/>
      <c r="M20" s="344"/>
      <c r="N20" s="344"/>
      <c r="O20" s="345"/>
      <c r="P20" s="17"/>
    </row>
    <row r="21" spans="2:16" ht="71.45" customHeight="1" x14ac:dyDescent="0.15">
      <c r="B21" s="308" t="s">
        <v>124</v>
      </c>
      <c r="C21" s="309"/>
      <c r="D21" s="310"/>
      <c r="E21" s="346" t="s">
        <v>208</v>
      </c>
      <c r="F21" s="347"/>
      <c r="G21" s="347"/>
      <c r="H21" s="347"/>
      <c r="I21" s="347"/>
      <c r="J21" s="347"/>
      <c r="K21" s="347"/>
      <c r="L21" s="347"/>
      <c r="M21" s="347"/>
      <c r="N21" s="347"/>
      <c r="O21" s="348"/>
      <c r="P21" s="17"/>
    </row>
    <row r="22" spans="2:16" ht="71.45" customHeight="1" x14ac:dyDescent="0.15">
      <c r="B22" s="397" t="s">
        <v>147</v>
      </c>
      <c r="C22" s="398"/>
      <c r="D22" s="399"/>
      <c r="E22" s="346" t="s">
        <v>207</v>
      </c>
      <c r="F22" s="347"/>
      <c r="G22" s="347"/>
      <c r="H22" s="347"/>
      <c r="I22" s="347"/>
      <c r="J22" s="347"/>
      <c r="K22" s="347"/>
      <c r="L22" s="347"/>
      <c r="M22" s="347"/>
      <c r="N22" s="347"/>
      <c r="O22" s="348"/>
      <c r="P22" s="17"/>
    </row>
    <row r="23" spans="2:16" ht="9" customHeight="1" x14ac:dyDescent="0.15">
      <c r="B23" s="76"/>
      <c r="C23" s="9"/>
      <c r="D23" s="9"/>
      <c r="E23" s="18"/>
      <c r="F23" s="18"/>
      <c r="G23" s="18"/>
      <c r="H23" s="18"/>
      <c r="I23" s="18"/>
      <c r="J23" s="18"/>
      <c r="K23" s="18"/>
      <c r="L23" s="18"/>
      <c r="M23" s="18"/>
      <c r="N23" s="18"/>
      <c r="O23" s="18"/>
      <c r="P23" s="17"/>
    </row>
    <row r="24" spans="2:16" ht="93" customHeight="1" x14ac:dyDescent="0.15">
      <c r="B24" s="317" t="s">
        <v>185</v>
      </c>
      <c r="C24" s="317"/>
      <c r="D24" s="317"/>
      <c r="E24" s="317"/>
      <c r="F24" s="317"/>
      <c r="G24" s="317"/>
      <c r="H24" s="317"/>
      <c r="I24" s="317"/>
      <c r="J24" s="317"/>
      <c r="K24" s="317"/>
      <c r="L24" s="317"/>
      <c r="M24" s="317"/>
      <c r="N24" s="317"/>
      <c r="O24" s="317"/>
      <c r="P24" s="17"/>
    </row>
    <row r="25" spans="2:16" ht="24" customHeight="1" x14ac:dyDescent="0.15">
      <c r="B25" s="3" t="s">
        <v>178</v>
      </c>
      <c r="C25" s="72" t="s">
        <v>161</v>
      </c>
      <c r="D25" s="73"/>
      <c r="E25" s="73"/>
      <c r="F25" s="1"/>
      <c r="P25" s="17"/>
    </row>
    <row r="26" spans="2:16" ht="6.6" customHeight="1" x14ac:dyDescent="0.15">
      <c r="B26" s="20"/>
      <c r="C26" s="21"/>
      <c r="D26" s="21"/>
      <c r="E26" s="21"/>
      <c r="P26" s="17"/>
    </row>
    <row r="27" spans="2:16" ht="72" customHeight="1" x14ac:dyDescent="0.15">
      <c r="B27" s="404" t="s">
        <v>162</v>
      </c>
      <c r="C27" s="405"/>
      <c r="D27" s="310"/>
      <c r="E27" s="289" t="s">
        <v>213</v>
      </c>
      <c r="F27" s="290"/>
      <c r="G27" s="290"/>
      <c r="H27" s="290"/>
      <c r="I27" s="290"/>
      <c r="J27" s="290"/>
      <c r="K27" s="290"/>
      <c r="L27" s="290"/>
      <c r="M27" s="290"/>
      <c r="N27" s="290"/>
      <c r="O27" s="291"/>
      <c r="P27" s="17"/>
    </row>
    <row r="28" spans="2:16" ht="72" customHeight="1" x14ac:dyDescent="0.15">
      <c r="B28" s="406" t="s">
        <v>163</v>
      </c>
      <c r="C28" s="288"/>
      <c r="D28" s="288"/>
      <c r="E28" s="289" t="s">
        <v>312</v>
      </c>
      <c r="F28" s="290"/>
      <c r="G28" s="290"/>
      <c r="H28" s="290"/>
      <c r="I28" s="290"/>
      <c r="J28" s="290"/>
      <c r="K28" s="290"/>
      <c r="L28" s="290"/>
      <c r="M28" s="290"/>
      <c r="N28" s="290"/>
      <c r="O28" s="291"/>
      <c r="P28" s="17"/>
    </row>
    <row r="29" spans="2:16" ht="72" customHeight="1" x14ac:dyDescent="0.15">
      <c r="B29" s="287" t="s">
        <v>164</v>
      </c>
      <c r="C29" s="288"/>
      <c r="D29" s="288"/>
      <c r="E29" s="289" t="s">
        <v>214</v>
      </c>
      <c r="F29" s="290"/>
      <c r="G29" s="290"/>
      <c r="H29" s="290"/>
      <c r="I29" s="290"/>
      <c r="J29" s="290"/>
      <c r="K29" s="290"/>
      <c r="L29" s="290"/>
      <c r="M29" s="290"/>
      <c r="N29" s="290"/>
      <c r="O29" s="291"/>
      <c r="P29" s="17"/>
    </row>
    <row r="30" spans="2:16" ht="24" customHeight="1" x14ac:dyDescent="0.15">
      <c r="B30" s="318" t="s">
        <v>172</v>
      </c>
      <c r="C30" s="319"/>
      <c r="D30" s="320"/>
      <c r="E30" s="327" t="s">
        <v>217</v>
      </c>
      <c r="F30" s="328"/>
      <c r="G30" s="223">
        <v>3512</v>
      </c>
      <c r="H30" s="224" t="s">
        <v>127</v>
      </c>
      <c r="I30" s="318" t="s">
        <v>176</v>
      </c>
      <c r="J30" s="319"/>
      <c r="K30" s="319"/>
      <c r="L30" s="327" t="s">
        <v>217</v>
      </c>
      <c r="M30" s="328"/>
      <c r="N30" s="229">
        <v>3756</v>
      </c>
      <c r="O30" s="230" t="s">
        <v>127</v>
      </c>
      <c r="P30" s="17"/>
    </row>
    <row r="31" spans="2:16" ht="24" customHeight="1" x14ac:dyDescent="0.15">
      <c r="B31" s="321"/>
      <c r="C31" s="322"/>
      <c r="D31" s="323"/>
      <c r="E31" s="400" t="s">
        <v>216</v>
      </c>
      <c r="F31" s="401"/>
      <c r="G31" s="225">
        <v>3512</v>
      </c>
      <c r="H31" s="226" t="s">
        <v>127</v>
      </c>
      <c r="I31" s="321"/>
      <c r="J31" s="322"/>
      <c r="K31" s="322"/>
      <c r="L31" s="400" t="s">
        <v>216</v>
      </c>
      <c r="M31" s="401"/>
      <c r="N31" s="231">
        <v>3738</v>
      </c>
      <c r="O31" s="232" t="s">
        <v>127</v>
      </c>
      <c r="P31" s="17"/>
    </row>
    <row r="32" spans="2:16" ht="24" customHeight="1" x14ac:dyDescent="0.15">
      <c r="B32" s="324"/>
      <c r="C32" s="325"/>
      <c r="D32" s="326"/>
      <c r="E32" s="402" t="s">
        <v>215</v>
      </c>
      <c r="F32" s="403"/>
      <c r="G32" s="227">
        <v>3577</v>
      </c>
      <c r="H32" s="228" t="s">
        <v>127</v>
      </c>
      <c r="I32" s="324"/>
      <c r="J32" s="325"/>
      <c r="K32" s="325"/>
      <c r="L32" s="402" t="s">
        <v>218</v>
      </c>
      <c r="M32" s="403"/>
      <c r="N32" s="233">
        <v>3698</v>
      </c>
      <c r="O32" s="234" t="s">
        <v>127</v>
      </c>
      <c r="P32" s="17"/>
    </row>
    <row r="33" spans="1:16" ht="7.9" customHeight="1" x14ac:dyDescent="0.15">
      <c r="B33" s="71"/>
      <c r="C33" s="71"/>
      <c r="D33" s="71"/>
      <c r="E33" s="19"/>
      <c r="F33" s="19"/>
      <c r="G33" s="18"/>
      <c r="H33" s="18"/>
      <c r="I33" s="6"/>
      <c r="J33" s="6"/>
      <c r="K33" s="6"/>
      <c r="L33" s="6"/>
      <c r="M33" s="6"/>
      <c r="N33" s="6"/>
      <c r="O33" s="6"/>
      <c r="P33" s="17"/>
    </row>
    <row r="34" spans="1:16" ht="32.450000000000003" customHeight="1" x14ac:dyDescent="0.15">
      <c r="B34" s="366" t="s">
        <v>166</v>
      </c>
      <c r="C34" s="366"/>
      <c r="D34" s="366"/>
      <c r="E34" s="366"/>
      <c r="F34" s="366"/>
      <c r="G34" s="366"/>
      <c r="H34" s="366"/>
      <c r="I34" s="366"/>
      <c r="J34" s="366"/>
      <c r="K34" s="366"/>
      <c r="L34" s="366"/>
      <c r="M34" s="366"/>
      <c r="N34" s="366"/>
      <c r="O34" s="366"/>
      <c r="P34" s="17"/>
    </row>
    <row r="35" spans="1:16" ht="18.600000000000001" customHeight="1" x14ac:dyDescent="0.15">
      <c r="B35" s="76"/>
      <c r="C35" s="9"/>
      <c r="D35" s="9"/>
      <c r="E35" s="18"/>
      <c r="F35" s="18"/>
      <c r="G35" s="18"/>
      <c r="H35" s="18"/>
      <c r="I35" s="18"/>
      <c r="J35" s="18"/>
      <c r="K35" s="18"/>
      <c r="L35" s="18"/>
      <c r="M35" s="18"/>
      <c r="N35" s="18"/>
      <c r="O35" s="18"/>
      <c r="P35" s="17"/>
    </row>
    <row r="36" spans="1:16" ht="24" customHeight="1" x14ac:dyDescent="0.15">
      <c r="A36" s="92"/>
      <c r="B36" s="93" t="s">
        <v>179</v>
      </c>
      <c r="C36" s="10" t="s">
        <v>165</v>
      </c>
      <c r="D36" s="9"/>
      <c r="E36" s="18"/>
      <c r="F36" s="18"/>
      <c r="G36" s="18"/>
      <c r="H36" s="18"/>
      <c r="I36" s="18"/>
      <c r="J36" s="18"/>
      <c r="K36" s="18"/>
      <c r="L36" s="18"/>
      <c r="M36" s="18"/>
      <c r="N36" s="18"/>
      <c r="O36" s="18"/>
      <c r="P36" s="17"/>
    </row>
    <row r="37" spans="1:16" ht="9" customHeight="1" x14ac:dyDescent="0.15">
      <c r="B37" s="77"/>
      <c r="C37" s="78"/>
      <c r="D37" s="78"/>
      <c r="E37" s="75"/>
      <c r="F37" s="75"/>
      <c r="G37" s="75"/>
      <c r="H37" s="75"/>
      <c r="I37" s="75"/>
      <c r="J37" s="75"/>
      <c r="K37" s="75"/>
      <c r="L37" s="75"/>
      <c r="M37" s="75"/>
      <c r="N37" s="75"/>
      <c r="O37" s="75"/>
      <c r="P37" s="17"/>
    </row>
    <row r="38" spans="1:16" ht="90" customHeight="1" x14ac:dyDescent="0.15">
      <c r="B38" s="288" t="s">
        <v>1</v>
      </c>
      <c r="C38" s="288"/>
      <c r="D38" s="288"/>
      <c r="E38" s="343" t="s">
        <v>219</v>
      </c>
      <c r="F38" s="344"/>
      <c r="G38" s="344"/>
      <c r="H38" s="344"/>
      <c r="I38" s="344"/>
      <c r="J38" s="344"/>
      <c r="K38" s="344"/>
      <c r="L38" s="344"/>
      <c r="M38" s="344"/>
      <c r="N38" s="344"/>
      <c r="O38" s="345"/>
      <c r="P38" s="17"/>
    </row>
    <row r="39" spans="1:16" ht="90" customHeight="1" x14ac:dyDescent="0.15">
      <c r="B39" s="308" t="s">
        <v>119</v>
      </c>
      <c r="C39" s="309"/>
      <c r="D39" s="310"/>
      <c r="E39" s="346" t="s">
        <v>220</v>
      </c>
      <c r="F39" s="347"/>
      <c r="G39" s="347"/>
      <c r="H39" s="347"/>
      <c r="I39" s="347"/>
      <c r="J39" s="347"/>
      <c r="K39" s="347"/>
      <c r="L39" s="347"/>
      <c r="M39" s="347"/>
      <c r="N39" s="347"/>
      <c r="O39" s="348"/>
      <c r="P39" s="17"/>
    </row>
    <row r="40" spans="1:16" ht="4.9000000000000004" customHeight="1" x14ac:dyDescent="0.15">
      <c r="B40" s="76"/>
      <c r="C40" s="9"/>
      <c r="D40" s="9"/>
      <c r="E40" s="18"/>
      <c r="F40" s="18"/>
      <c r="G40" s="18"/>
      <c r="H40" s="18"/>
      <c r="I40" s="18"/>
      <c r="J40" s="18"/>
      <c r="K40" s="18"/>
      <c r="L40" s="18"/>
      <c r="M40" s="18"/>
      <c r="N40" s="18"/>
      <c r="O40" s="18"/>
      <c r="P40" s="17"/>
    </row>
    <row r="41" spans="1:16" ht="10.15" customHeight="1" x14ac:dyDescent="0.15">
      <c r="B41" s="13"/>
      <c r="C41" s="13"/>
      <c r="D41" s="13"/>
      <c r="E41" s="18"/>
      <c r="F41" s="18"/>
      <c r="G41" s="18"/>
      <c r="H41" s="18"/>
      <c r="I41" s="18"/>
      <c r="J41" s="18"/>
      <c r="K41" s="18"/>
      <c r="L41" s="18"/>
      <c r="M41" s="18"/>
      <c r="N41" s="18"/>
      <c r="O41" s="18"/>
      <c r="P41" s="17"/>
    </row>
    <row r="42" spans="1:16" ht="30" customHeight="1" x14ac:dyDescent="0.15">
      <c r="B42" s="3" t="s">
        <v>128</v>
      </c>
      <c r="C42" s="11" t="s">
        <v>167</v>
      </c>
      <c r="D42" s="12"/>
      <c r="E42" s="2"/>
    </row>
    <row r="43" spans="1:16" ht="4.9000000000000004" customHeight="1" x14ac:dyDescent="0.15"/>
    <row r="44" spans="1:16" ht="70.150000000000006" customHeight="1" x14ac:dyDescent="0.15">
      <c r="B44" s="353" t="s">
        <v>117</v>
      </c>
      <c r="C44" s="354"/>
      <c r="D44" s="355"/>
      <c r="E44" s="359" t="s">
        <v>126</v>
      </c>
      <c r="F44" s="360"/>
      <c r="G44" s="360"/>
      <c r="H44" s="361"/>
      <c r="I44" s="349" t="s">
        <v>221</v>
      </c>
      <c r="J44" s="349"/>
      <c r="K44" s="349"/>
      <c r="L44" s="349"/>
      <c r="M44" s="349"/>
      <c r="N44" s="349"/>
      <c r="O44" s="350"/>
      <c r="P44" s="17"/>
    </row>
    <row r="45" spans="1:16" ht="70.150000000000006" customHeight="1" x14ac:dyDescent="0.15">
      <c r="B45" s="394"/>
      <c r="C45" s="395"/>
      <c r="D45" s="396"/>
      <c r="E45" s="391" t="s">
        <v>122</v>
      </c>
      <c r="F45" s="392"/>
      <c r="G45" s="392"/>
      <c r="H45" s="393"/>
      <c r="I45" s="389" t="s">
        <v>222</v>
      </c>
      <c r="J45" s="389"/>
      <c r="K45" s="389"/>
      <c r="L45" s="389"/>
      <c r="M45" s="389"/>
      <c r="N45" s="389"/>
      <c r="O45" s="390"/>
      <c r="P45" s="17"/>
    </row>
    <row r="46" spans="1:16" ht="70.150000000000006" customHeight="1" x14ac:dyDescent="0.15">
      <c r="B46" s="356"/>
      <c r="C46" s="357"/>
      <c r="D46" s="358"/>
      <c r="E46" s="363" t="s">
        <v>123</v>
      </c>
      <c r="F46" s="364"/>
      <c r="G46" s="364"/>
      <c r="H46" s="365"/>
      <c r="I46" s="389" t="s">
        <v>222</v>
      </c>
      <c r="J46" s="389"/>
      <c r="K46" s="389"/>
      <c r="L46" s="389"/>
      <c r="M46" s="389"/>
      <c r="N46" s="389"/>
      <c r="O46" s="390"/>
      <c r="P46" s="17"/>
    </row>
    <row r="47" spans="1:16" ht="70.150000000000006" customHeight="1" x14ac:dyDescent="0.15">
      <c r="B47" s="353" t="s">
        <v>121</v>
      </c>
      <c r="C47" s="354"/>
      <c r="D47" s="355"/>
      <c r="E47" s="362" t="s">
        <v>169</v>
      </c>
      <c r="F47" s="360"/>
      <c r="G47" s="360"/>
      <c r="H47" s="361"/>
      <c r="I47" s="349" t="s">
        <v>223</v>
      </c>
      <c r="J47" s="349"/>
      <c r="K47" s="349"/>
      <c r="L47" s="349"/>
      <c r="M47" s="349"/>
      <c r="N47" s="349"/>
      <c r="O47" s="350"/>
      <c r="P47" s="17"/>
    </row>
    <row r="48" spans="1:16" ht="70.150000000000006" customHeight="1" x14ac:dyDescent="0.15">
      <c r="B48" s="356"/>
      <c r="C48" s="357"/>
      <c r="D48" s="358"/>
      <c r="E48" s="363" t="s">
        <v>170</v>
      </c>
      <c r="F48" s="364"/>
      <c r="G48" s="364"/>
      <c r="H48" s="365"/>
      <c r="I48" s="351" t="s">
        <v>224</v>
      </c>
      <c r="J48" s="351"/>
      <c r="K48" s="351"/>
      <c r="L48" s="351"/>
      <c r="M48" s="351"/>
      <c r="N48" s="351"/>
      <c r="O48" s="352"/>
      <c r="P48" s="17"/>
    </row>
    <row r="49" spans="2:18" ht="10.15" customHeight="1" x14ac:dyDescent="0.15">
      <c r="B49" s="13"/>
      <c r="C49" s="13"/>
      <c r="D49" s="13"/>
      <c r="E49" s="7"/>
      <c r="F49" s="7"/>
      <c r="G49" s="7"/>
      <c r="H49" s="7"/>
      <c r="I49" s="19"/>
      <c r="J49" s="19"/>
      <c r="K49" s="19"/>
      <c r="L49" s="19"/>
      <c r="M49" s="19"/>
      <c r="N49" s="19"/>
      <c r="O49" s="19"/>
      <c r="P49" s="17"/>
    </row>
    <row r="50" spans="2:18" ht="30" customHeight="1" x14ac:dyDescent="0.15">
      <c r="B50" s="366" t="s">
        <v>171</v>
      </c>
      <c r="C50" s="367"/>
      <c r="D50" s="367"/>
      <c r="E50" s="367"/>
      <c r="F50" s="367"/>
      <c r="G50" s="367"/>
      <c r="H50" s="367"/>
      <c r="I50" s="367"/>
      <c r="J50" s="367"/>
      <c r="K50" s="367"/>
      <c r="L50" s="367"/>
      <c r="M50" s="367"/>
      <c r="N50" s="367"/>
      <c r="O50" s="367"/>
    </row>
    <row r="51" spans="2:18" ht="30" customHeight="1" x14ac:dyDescent="0.15">
      <c r="B51" s="14"/>
      <c r="C51" s="14"/>
      <c r="D51" s="14"/>
      <c r="E51" s="14"/>
      <c r="F51" s="14"/>
      <c r="G51" s="14"/>
      <c r="H51" s="14"/>
      <c r="I51" s="14"/>
      <c r="J51" s="14"/>
      <c r="K51" s="14"/>
      <c r="L51" s="14"/>
      <c r="M51" s="14"/>
      <c r="N51" s="14"/>
      <c r="O51" s="14"/>
      <c r="P51" s="17"/>
    </row>
    <row r="52" spans="2:18" s="27" customFormat="1" ht="27.6" customHeight="1" x14ac:dyDescent="0.15">
      <c r="B52" s="48" t="s">
        <v>129</v>
      </c>
      <c r="C52" s="47" t="s">
        <v>148</v>
      </c>
      <c r="D52" s="47"/>
      <c r="E52" s="47"/>
      <c r="F52" s="44"/>
      <c r="G52" s="40"/>
      <c r="H52" s="40"/>
      <c r="I52" s="40"/>
      <c r="J52" s="40"/>
      <c r="K52" s="40"/>
      <c r="L52" s="40"/>
      <c r="M52" s="40"/>
      <c r="N52" s="40"/>
      <c r="O52" s="40"/>
      <c r="P52" s="25"/>
    </row>
    <row r="53" spans="2:18" s="27" customFormat="1" ht="27" customHeight="1" x14ac:dyDescent="0.15">
      <c r="B53" s="339" t="s">
        <v>186</v>
      </c>
      <c r="C53" s="339"/>
      <c r="D53" s="339"/>
      <c r="E53" s="339"/>
      <c r="F53" s="339"/>
      <c r="G53" s="339"/>
      <c r="H53" s="339"/>
      <c r="I53" s="339"/>
      <c r="J53" s="339"/>
      <c r="K53" s="339"/>
      <c r="L53" s="339"/>
      <c r="M53" s="339"/>
      <c r="N53" s="339"/>
      <c r="O53" s="339"/>
      <c r="P53" s="28"/>
    </row>
    <row r="54" spans="2:18" s="27" customFormat="1" ht="9.6" customHeight="1" x14ac:dyDescent="0.15">
      <c r="B54" s="81"/>
      <c r="C54" s="81"/>
      <c r="D54" s="81"/>
      <c r="E54" s="81"/>
      <c r="F54" s="81"/>
      <c r="G54" s="81"/>
      <c r="H54" s="81"/>
      <c r="I54" s="81"/>
      <c r="J54" s="81"/>
      <c r="K54" s="81"/>
      <c r="L54" s="81"/>
      <c r="M54" s="81"/>
      <c r="N54" s="81"/>
      <c r="O54" s="81"/>
      <c r="P54" s="28"/>
    </row>
    <row r="55" spans="2:18" s="27" customFormat="1" ht="156" customHeight="1" x14ac:dyDescent="0.15">
      <c r="B55" s="340" t="s">
        <v>225</v>
      </c>
      <c r="C55" s="341"/>
      <c r="D55" s="341"/>
      <c r="E55" s="341"/>
      <c r="F55" s="341"/>
      <c r="G55" s="341"/>
      <c r="H55" s="341"/>
      <c r="I55" s="341"/>
      <c r="J55" s="341"/>
      <c r="K55" s="341"/>
      <c r="L55" s="341"/>
      <c r="M55" s="341"/>
      <c r="N55" s="341"/>
      <c r="O55" s="342"/>
      <c r="P55" s="28"/>
    </row>
    <row r="56" spans="2:18" s="27" customFormat="1" ht="33.6" customHeight="1" x14ac:dyDescent="0.15">
      <c r="B56" s="39" t="s">
        <v>187</v>
      </c>
      <c r="C56" s="29"/>
      <c r="D56" s="29"/>
      <c r="E56" s="84"/>
      <c r="F56" s="84"/>
      <c r="G56" s="84"/>
      <c r="H56" s="84"/>
      <c r="I56" s="84"/>
      <c r="J56" s="84"/>
      <c r="K56" s="84"/>
      <c r="L56" s="84"/>
      <c r="M56" s="84"/>
      <c r="N56" s="84"/>
      <c r="O56" s="84"/>
      <c r="P56" s="36"/>
    </row>
    <row r="57" spans="2:18" s="27" customFormat="1" ht="33.6" customHeight="1" x14ac:dyDescent="0.15">
      <c r="B57" s="63" t="s">
        <v>188</v>
      </c>
      <c r="C57" s="368" t="s">
        <v>196</v>
      </c>
      <c r="D57" s="368"/>
      <c r="E57" s="90"/>
      <c r="F57" s="90"/>
      <c r="G57" s="90"/>
      <c r="H57" s="90"/>
      <c r="I57" s="90"/>
      <c r="J57" s="90"/>
      <c r="K57" s="90"/>
      <c r="L57" s="90"/>
      <c r="M57" s="90"/>
      <c r="N57" s="90"/>
      <c r="O57" s="90"/>
      <c r="P57" s="36"/>
    </row>
    <row r="58" spans="2:18" s="27" customFormat="1" ht="40.15" customHeight="1" x14ac:dyDescent="0.15">
      <c r="B58" s="369" t="s">
        <v>226</v>
      </c>
      <c r="C58" s="370"/>
      <c r="D58" s="370"/>
      <c r="E58" s="370"/>
      <c r="F58" s="370"/>
      <c r="G58" s="370"/>
      <c r="H58" s="370"/>
      <c r="I58" s="370"/>
      <c r="J58" s="370"/>
      <c r="K58" s="370"/>
      <c r="L58" s="370"/>
      <c r="M58" s="370"/>
      <c r="N58" s="370"/>
      <c r="O58" s="371"/>
      <c r="P58" s="36"/>
      <c r="Q58" s="378"/>
      <c r="R58" s="378"/>
    </row>
    <row r="59" spans="2:18" s="27" customFormat="1" ht="40.15" customHeight="1" x14ac:dyDescent="0.15">
      <c r="B59" s="372"/>
      <c r="C59" s="373"/>
      <c r="D59" s="373"/>
      <c r="E59" s="373"/>
      <c r="F59" s="373"/>
      <c r="G59" s="373"/>
      <c r="H59" s="373"/>
      <c r="I59" s="373"/>
      <c r="J59" s="373"/>
      <c r="K59" s="373"/>
      <c r="L59" s="373"/>
      <c r="M59" s="373"/>
      <c r="N59" s="373"/>
      <c r="O59" s="374"/>
      <c r="P59" s="36"/>
      <c r="Q59" s="378"/>
      <c r="R59" s="378"/>
    </row>
    <row r="60" spans="2:18" s="27" customFormat="1" ht="40.15" customHeight="1" x14ac:dyDescent="0.15">
      <c r="B60" s="375"/>
      <c r="C60" s="376"/>
      <c r="D60" s="376"/>
      <c r="E60" s="376"/>
      <c r="F60" s="376"/>
      <c r="G60" s="376"/>
      <c r="H60" s="376"/>
      <c r="I60" s="376"/>
      <c r="J60" s="376"/>
      <c r="K60" s="376"/>
      <c r="L60" s="376"/>
      <c r="M60" s="376"/>
      <c r="N60" s="376"/>
      <c r="O60" s="377"/>
      <c r="P60" s="36"/>
      <c r="Q60" s="378"/>
      <c r="R60" s="378"/>
    </row>
    <row r="61" spans="2:18" s="27" customFormat="1" ht="18" customHeight="1" x14ac:dyDescent="0.15">
      <c r="B61" s="91"/>
      <c r="C61" s="91"/>
      <c r="D61" s="91"/>
      <c r="E61" s="91"/>
      <c r="F61" s="91"/>
      <c r="G61" s="91"/>
      <c r="H61" s="91"/>
      <c r="I61" s="91"/>
      <c r="J61" s="91"/>
      <c r="K61" s="91"/>
      <c r="L61" s="91"/>
      <c r="M61" s="91"/>
      <c r="N61" s="91"/>
      <c r="O61" s="91"/>
      <c r="P61" s="36"/>
    </row>
    <row r="62" spans="2:18" s="27" customFormat="1" ht="33.6" customHeight="1" x14ac:dyDescent="0.15">
      <c r="B62" s="63" t="s">
        <v>128</v>
      </c>
      <c r="C62" s="368" t="s">
        <v>197</v>
      </c>
      <c r="D62" s="368"/>
      <c r="E62" s="90"/>
      <c r="F62" s="90"/>
      <c r="G62" s="90"/>
      <c r="H62" s="90"/>
      <c r="I62" s="90"/>
      <c r="J62" s="90"/>
      <c r="K62" s="90"/>
      <c r="L62" s="90"/>
      <c r="M62" s="90"/>
      <c r="N62" s="90"/>
      <c r="O62" s="90"/>
      <c r="P62" s="36"/>
    </row>
    <row r="63" spans="2:18" s="27" customFormat="1" ht="40.15" customHeight="1" x14ac:dyDescent="0.15">
      <c r="B63" s="369" t="s">
        <v>309</v>
      </c>
      <c r="C63" s="379"/>
      <c r="D63" s="379"/>
      <c r="E63" s="379"/>
      <c r="F63" s="379"/>
      <c r="G63" s="379"/>
      <c r="H63" s="379"/>
      <c r="I63" s="379"/>
      <c r="J63" s="379"/>
      <c r="K63" s="379"/>
      <c r="L63" s="379"/>
      <c r="M63" s="379"/>
      <c r="N63" s="379"/>
      <c r="O63" s="380"/>
      <c r="P63" s="36"/>
      <c r="Q63" s="378"/>
      <c r="R63" s="378"/>
    </row>
    <row r="64" spans="2:18" s="27" customFormat="1" ht="40.15" customHeight="1" x14ac:dyDescent="0.15">
      <c r="B64" s="381"/>
      <c r="C64" s="382"/>
      <c r="D64" s="382"/>
      <c r="E64" s="382"/>
      <c r="F64" s="382"/>
      <c r="G64" s="382"/>
      <c r="H64" s="382"/>
      <c r="I64" s="382"/>
      <c r="J64" s="382"/>
      <c r="K64" s="382"/>
      <c r="L64" s="382"/>
      <c r="M64" s="382"/>
      <c r="N64" s="382"/>
      <c r="O64" s="383"/>
      <c r="P64" s="36"/>
      <c r="Q64" s="378"/>
      <c r="R64" s="378"/>
    </row>
    <row r="65" spans="2:18" s="27" customFormat="1" ht="40.15" customHeight="1" x14ac:dyDescent="0.15">
      <c r="B65" s="384"/>
      <c r="C65" s="385"/>
      <c r="D65" s="385"/>
      <c r="E65" s="385"/>
      <c r="F65" s="385"/>
      <c r="G65" s="385"/>
      <c r="H65" s="385"/>
      <c r="I65" s="385"/>
      <c r="J65" s="385"/>
      <c r="K65" s="385"/>
      <c r="L65" s="385"/>
      <c r="M65" s="385"/>
      <c r="N65" s="385"/>
      <c r="O65" s="386"/>
      <c r="P65" s="36"/>
      <c r="Q65" s="378"/>
      <c r="R65" s="378"/>
    </row>
    <row r="66" spans="2:18" s="27" customFormat="1" ht="18" customHeight="1" x14ac:dyDescent="0.15">
      <c r="B66" s="63"/>
      <c r="C66" s="52"/>
      <c r="D66" s="52"/>
      <c r="E66" s="90"/>
      <c r="F66" s="90"/>
      <c r="G66" s="90"/>
      <c r="H66" s="90"/>
      <c r="I66" s="90"/>
      <c r="J66" s="90"/>
      <c r="K66" s="90"/>
      <c r="L66" s="90"/>
      <c r="M66" s="90"/>
      <c r="N66" s="90"/>
      <c r="O66" s="90"/>
      <c r="P66" s="36"/>
    </row>
    <row r="67" spans="2:18" s="27" customFormat="1" ht="33.6" customHeight="1" x14ac:dyDescent="0.15">
      <c r="B67" s="63" t="s">
        <v>129</v>
      </c>
      <c r="C67" s="368" t="s">
        <v>198</v>
      </c>
      <c r="D67" s="368"/>
      <c r="E67" s="90"/>
      <c r="F67" s="90"/>
      <c r="G67" s="90"/>
      <c r="H67" s="90"/>
      <c r="I67" s="90"/>
      <c r="J67" s="90"/>
      <c r="K67" s="90"/>
      <c r="L67" s="90"/>
      <c r="M67" s="90"/>
      <c r="N67" s="90"/>
      <c r="O67" s="90"/>
      <c r="P67" s="36"/>
    </row>
    <row r="68" spans="2:18" s="27" customFormat="1" ht="40.15" customHeight="1" x14ac:dyDescent="0.15">
      <c r="B68" s="428" t="s">
        <v>316</v>
      </c>
      <c r="C68" s="429"/>
      <c r="D68" s="429"/>
      <c r="E68" s="429"/>
      <c r="F68" s="429"/>
      <c r="G68" s="429"/>
      <c r="H68" s="429"/>
      <c r="I68" s="429"/>
      <c r="J68" s="429"/>
      <c r="K68" s="429"/>
      <c r="L68" s="429"/>
      <c r="M68" s="429"/>
      <c r="N68" s="429"/>
      <c r="O68" s="430"/>
      <c r="P68" s="36"/>
    </row>
    <row r="69" spans="2:18" s="27" customFormat="1" ht="40.15" customHeight="1" x14ac:dyDescent="0.15">
      <c r="B69" s="431"/>
      <c r="C69" s="432"/>
      <c r="D69" s="432"/>
      <c r="E69" s="432"/>
      <c r="F69" s="432"/>
      <c r="G69" s="432"/>
      <c r="H69" s="432"/>
      <c r="I69" s="432"/>
      <c r="J69" s="432"/>
      <c r="K69" s="432"/>
      <c r="L69" s="432"/>
      <c r="M69" s="432"/>
      <c r="N69" s="432"/>
      <c r="O69" s="433"/>
      <c r="P69" s="36"/>
    </row>
    <row r="70" spans="2:18" s="27" customFormat="1" ht="40.15" customHeight="1" x14ac:dyDescent="0.15">
      <c r="B70" s="434"/>
      <c r="C70" s="435"/>
      <c r="D70" s="435"/>
      <c r="E70" s="435"/>
      <c r="F70" s="435"/>
      <c r="G70" s="435"/>
      <c r="H70" s="435"/>
      <c r="I70" s="435"/>
      <c r="J70" s="435"/>
      <c r="K70" s="435"/>
      <c r="L70" s="435"/>
      <c r="M70" s="435"/>
      <c r="N70" s="435"/>
      <c r="O70" s="436"/>
      <c r="P70" s="36"/>
    </row>
    <row r="71" spans="2:18" s="27" customFormat="1" ht="18" customHeight="1" x14ac:dyDescent="0.15">
      <c r="B71" s="85"/>
      <c r="C71" s="87"/>
      <c r="D71" s="87"/>
      <c r="E71" s="84"/>
      <c r="F71" s="84"/>
      <c r="G71" s="84"/>
      <c r="H71" s="84"/>
      <c r="I71" s="84"/>
      <c r="J71" s="84"/>
      <c r="K71" s="84"/>
      <c r="L71" s="84"/>
      <c r="M71" s="84"/>
      <c r="N71" s="84"/>
      <c r="O71" s="84"/>
      <c r="P71" s="36"/>
    </row>
    <row r="72" spans="2:18" s="27" customFormat="1" ht="33.6" customHeight="1" x14ac:dyDescent="0.15">
      <c r="B72" s="63" t="s">
        <v>189</v>
      </c>
      <c r="C72" s="437" t="s">
        <v>190</v>
      </c>
      <c r="D72" s="437"/>
      <c r="E72" s="90"/>
      <c r="F72" s="90"/>
      <c r="G72" s="90"/>
      <c r="H72" s="90"/>
      <c r="I72" s="90"/>
      <c r="J72" s="90"/>
      <c r="K72" s="90"/>
      <c r="L72" s="90"/>
      <c r="M72" s="90"/>
      <c r="N72" s="90"/>
      <c r="O72" s="90"/>
      <c r="P72" s="36"/>
    </row>
    <row r="73" spans="2:18" s="27" customFormat="1" ht="40.15" customHeight="1" x14ac:dyDescent="0.15">
      <c r="B73" s="369" t="s">
        <v>227</v>
      </c>
      <c r="C73" s="379"/>
      <c r="D73" s="379"/>
      <c r="E73" s="379"/>
      <c r="F73" s="379"/>
      <c r="G73" s="379"/>
      <c r="H73" s="379"/>
      <c r="I73" s="379"/>
      <c r="J73" s="379"/>
      <c r="K73" s="379"/>
      <c r="L73" s="379"/>
      <c r="M73" s="379"/>
      <c r="N73" s="379"/>
      <c r="O73" s="380"/>
      <c r="P73" s="36"/>
      <c r="Q73" s="94"/>
    </row>
    <row r="74" spans="2:18" s="27" customFormat="1" ht="40.15" customHeight="1" x14ac:dyDescent="0.15">
      <c r="B74" s="381"/>
      <c r="C74" s="382"/>
      <c r="D74" s="382"/>
      <c r="E74" s="382"/>
      <c r="F74" s="382"/>
      <c r="G74" s="382"/>
      <c r="H74" s="382"/>
      <c r="I74" s="382"/>
      <c r="J74" s="382"/>
      <c r="K74" s="382"/>
      <c r="L74" s="382"/>
      <c r="M74" s="382"/>
      <c r="N74" s="382"/>
      <c r="O74" s="383"/>
      <c r="P74" s="36"/>
      <c r="Q74" s="94"/>
    </row>
    <row r="75" spans="2:18" s="27" customFormat="1" ht="40.15" customHeight="1" x14ac:dyDescent="0.15">
      <c r="B75" s="381"/>
      <c r="C75" s="382"/>
      <c r="D75" s="382"/>
      <c r="E75" s="382"/>
      <c r="F75" s="382"/>
      <c r="G75" s="382"/>
      <c r="H75" s="382"/>
      <c r="I75" s="382"/>
      <c r="J75" s="382"/>
      <c r="K75" s="382"/>
      <c r="L75" s="382"/>
      <c r="M75" s="382"/>
      <c r="N75" s="382"/>
      <c r="O75" s="383"/>
      <c r="P75" s="36"/>
      <c r="Q75" s="94"/>
    </row>
    <row r="76" spans="2:18" s="27" customFormat="1" ht="40.15" customHeight="1" x14ac:dyDescent="0.15">
      <c r="B76" s="381"/>
      <c r="C76" s="382"/>
      <c r="D76" s="382"/>
      <c r="E76" s="382"/>
      <c r="F76" s="382"/>
      <c r="G76" s="382"/>
      <c r="H76" s="382"/>
      <c r="I76" s="382"/>
      <c r="J76" s="382"/>
      <c r="K76" s="382"/>
      <c r="L76" s="382"/>
      <c r="M76" s="382"/>
      <c r="N76" s="382"/>
      <c r="O76" s="383"/>
      <c r="P76" s="36"/>
    </row>
    <row r="77" spans="2:18" s="27" customFormat="1" ht="66.75" customHeight="1" x14ac:dyDescent="0.15">
      <c r="B77" s="384"/>
      <c r="C77" s="385"/>
      <c r="D77" s="385"/>
      <c r="E77" s="385"/>
      <c r="F77" s="385"/>
      <c r="G77" s="385"/>
      <c r="H77" s="385"/>
      <c r="I77" s="385"/>
      <c r="J77" s="385"/>
      <c r="K77" s="385"/>
      <c r="L77" s="385"/>
      <c r="M77" s="385"/>
      <c r="N77" s="385"/>
      <c r="O77" s="386"/>
      <c r="P77" s="36"/>
    </row>
    <row r="78" spans="2:18" s="27" customFormat="1" ht="18" customHeight="1" x14ac:dyDescent="0.15">
      <c r="B78" s="86"/>
      <c r="C78" s="88"/>
      <c r="D78" s="88"/>
      <c r="E78" s="84"/>
      <c r="F78" s="84"/>
      <c r="G78" s="84"/>
      <c r="H78" s="84"/>
      <c r="I78" s="84"/>
      <c r="J78" s="84"/>
      <c r="K78" s="84"/>
      <c r="L78" s="84"/>
      <c r="M78" s="84"/>
      <c r="N78" s="84"/>
      <c r="O78" s="84"/>
      <c r="P78" s="36"/>
    </row>
    <row r="79" spans="2:18" s="27" customFormat="1" ht="30" customHeight="1" x14ac:dyDescent="0.15">
      <c r="B79" s="63" t="s">
        <v>191</v>
      </c>
      <c r="C79" s="368" t="s">
        <v>192</v>
      </c>
      <c r="D79" s="437"/>
      <c r="E79" s="84"/>
      <c r="F79" s="84"/>
      <c r="G79" s="84"/>
      <c r="H79" s="84"/>
      <c r="I79" s="84"/>
      <c r="J79" s="84"/>
      <c r="K79" s="84"/>
      <c r="L79" s="84"/>
      <c r="M79" s="84"/>
      <c r="N79" s="84"/>
      <c r="O79" s="84"/>
      <c r="P79" s="36"/>
    </row>
    <row r="80" spans="2:18" s="27" customFormat="1" ht="40.15" customHeight="1" x14ac:dyDescent="0.15">
      <c r="B80" s="444" t="s">
        <v>317</v>
      </c>
      <c r="C80" s="445"/>
      <c r="D80" s="445"/>
      <c r="E80" s="445"/>
      <c r="F80" s="445"/>
      <c r="G80" s="445"/>
      <c r="H80" s="445"/>
      <c r="I80" s="445"/>
      <c r="J80" s="445"/>
      <c r="K80" s="445"/>
      <c r="L80" s="445"/>
      <c r="M80" s="445"/>
      <c r="N80" s="445"/>
      <c r="O80" s="446"/>
      <c r="P80" s="36"/>
      <c r="Q80" s="378"/>
      <c r="R80" s="378"/>
    </row>
    <row r="81" spans="2:18" s="27" customFormat="1" ht="40.15" customHeight="1" x14ac:dyDescent="0.15">
      <c r="B81" s="447"/>
      <c r="C81" s="448"/>
      <c r="D81" s="448"/>
      <c r="E81" s="448"/>
      <c r="F81" s="448"/>
      <c r="G81" s="448"/>
      <c r="H81" s="448"/>
      <c r="I81" s="448"/>
      <c r="J81" s="448"/>
      <c r="K81" s="448"/>
      <c r="L81" s="448"/>
      <c r="M81" s="448"/>
      <c r="N81" s="448"/>
      <c r="O81" s="449"/>
      <c r="P81" s="36"/>
      <c r="Q81" s="378"/>
      <c r="R81" s="378"/>
    </row>
    <row r="82" spans="2:18" s="27" customFormat="1" ht="40.15" customHeight="1" x14ac:dyDescent="0.15">
      <c r="B82" s="450"/>
      <c r="C82" s="451"/>
      <c r="D82" s="451"/>
      <c r="E82" s="451"/>
      <c r="F82" s="451"/>
      <c r="G82" s="451"/>
      <c r="H82" s="451"/>
      <c r="I82" s="451"/>
      <c r="J82" s="451"/>
      <c r="K82" s="451"/>
      <c r="L82" s="451"/>
      <c r="M82" s="451"/>
      <c r="N82" s="451"/>
      <c r="O82" s="452"/>
      <c r="P82" s="36"/>
      <c r="Q82" s="378"/>
      <c r="R82" s="378"/>
    </row>
    <row r="83" spans="2:18" s="27" customFormat="1" ht="30" customHeight="1" x14ac:dyDescent="0.15">
      <c r="B83" s="85"/>
      <c r="C83" s="87"/>
      <c r="D83" s="87"/>
      <c r="E83" s="84"/>
      <c r="F83" s="84"/>
      <c r="G83" s="84"/>
      <c r="H83" s="84"/>
      <c r="I83" s="84"/>
      <c r="J83" s="84"/>
      <c r="K83" s="84"/>
      <c r="L83" s="84"/>
      <c r="M83" s="84"/>
      <c r="N83" s="84"/>
      <c r="O83" s="84"/>
      <c r="P83" s="36"/>
    </row>
    <row r="84" spans="2:18" s="1" customFormat="1" ht="30" customHeight="1" x14ac:dyDescent="0.15">
      <c r="B84" s="4" t="s">
        <v>193</v>
      </c>
      <c r="J84" s="8"/>
    </row>
    <row r="85" spans="2:18" ht="4.9000000000000004" customHeight="1" x14ac:dyDescent="0.15">
      <c r="B85" s="20"/>
      <c r="C85" s="21"/>
      <c r="D85" s="21"/>
      <c r="E85" s="21"/>
    </row>
    <row r="86" spans="2:18" ht="288.60000000000002" customHeight="1" x14ac:dyDescent="0.15">
      <c r="B86" s="311" t="s">
        <v>313</v>
      </c>
      <c r="C86" s="312"/>
      <c r="D86" s="312"/>
      <c r="E86" s="312"/>
      <c r="F86" s="312"/>
      <c r="G86" s="312"/>
      <c r="H86" s="312"/>
      <c r="I86" s="312"/>
      <c r="J86" s="312"/>
      <c r="K86" s="312"/>
      <c r="L86" s="312"/>
      <c r="M86" s="312"/>
      <c r="N86" s="312"/>
      <c r="O86" s="313"/>
      <c r="P86" s="17"/>
    </row>
    <row r="87" spans="2:18" ht="10.15" customHeight="1" x14ac:dyDescent="0.15">
      <c r="B87" s="13"/>
      <c r="C87" s="13"/>
      <c r="D87" s="13"/>
      <c r="E87" s="18"/>
      <c r="F87" s="18"/>
      <c r="G87" s="18"/>
      <c r="H87" s="18"/>
      <c r="I87" s="15"/>
      <c r="J87" s="13"/>
      <c r="K87" s="13"/>
      <c r="L87" s="18"/>
      <c r="M87" s="18"/>
      <c r="N87" s="18"/>
      <c r="O87" s="18"/>
      <c r="P87" s="17"/>
    </row>
    <row r="88" spans="2:18" s="1" customFormat="1" ht="30" customHeight="1" x14ac:dyDescent="0.15">
      <c r="B88" s="39" t="s">
        <v>194</v>
      </c>
      <c r="C88" s="49"/>
      <c r="D88" s="49"/>
      <c r="E88" s="49"/>
      <c r="F88" s="49"/>
      <c r="G88" s="49"/>
      <c r="H88" s="49"/>
      <c r="I88" s="49"/>
      <c r="J88" s="49"/>
      <c r="K88" s="49"/>
      <c r="L88" s="49"/>
      <c r="M88" s="49"/>
      <c r="N88" s="49"/>
      <c r="O88" s="49"/>
      <c r="P88" s="49"/>
    </row>
    <row r="89" spans="2:18" ht="19.899999999999999" customHeight="1" x14ac:dyDescent="0.15">
      <c r="B89" s="28"/>
      <c r="C89" s="28"/>
      <c r="D89" s="28"/>
      <c r="E89" s="28"/>
      <c r="F89" s="28"/>
      <c r="G89" s="28"/>
      <c r="H89" s="28"/>
      <c r="I89" s="28"/>
      <c r="J89" s="28"/>
      <c r="K89" s="28"/>
      <c r="L89" s="28"/>
      <c r="M89" s="28"/>
      <c r="N89" s="28"/>
      <c r="O89" s="28"/>
      <c r="P89" s="28"/>
    </row>
    <row r="90" spans="2:18" ht="30" customHeight="1" x14ac:dyDescent="0.15">
      <c r="B90" s="50" t="s">
        <v>130</v>
      </c>
      <c r="C90" s="316" t="s">
        <v>154</v>
      </c>
      <c r="D90" s="316"/>
      <c r="E90" s="316"/>
      <c r="F90" s="316"/>
      <c r="G90" s="316"/>
      <c r="H90" s="28"/>
      <c r="I90" s="28"/>
      <c r="J90" s="28"/>
      <c r="K90" s="28"/>
      <c r="L90" s="28"/>
      <c r="M90" s="28"/>
      <c r="N90" s="28"/>
      <c r="O90" s="28"/>
      <c r="P90" s="28"/>
    </row>
    <row r="91" spans="2:18" ht="28.9" customHeight="1" x14ac:dyDescent="0.15">
      <c r="B91" s="28"/>
      <c r="C91" s="192" t="s">
        <v>139</v>
      </c>
      <c r="D91" s="51"/>
      <c r="E91" s="52"/>
      <c r="F91" s="28"/>
      <c r="G91" s="28"/>
      <c r="H91" s="28"/>
      <c r="I91" s="28"/>
      <c r="J91" s="28"/>
      <c r="K91" s="28"/>
      <c r="L91" s="28"/>
      <c r="M91" s="28"/>
      <c r="N91" s="28"/>
      <c r="O91" s="28"/>
      <c r="P91" s="28"/>
    </row>
    <row r="92" spans="2:18" ht="34.15" customHeight="1" x14ac:dyDescent="0.15">
      <c r="B92" s="314" t="s">
        <v>155</v>
      </c>
      <c r="C92" s="315"/>
      <c r="D92" s="315"/>
      <c r="E92" s="315"/>
      <c r="F92" s="315"/>
      <c r="G92" s="315"/>
      <c r="H92" s="315"/>
      <c r="I92" s="315"/>
      <c r="J92" s="315"/>
      <c r="K92" s="315"/>
      <c r="L92" s="315"/>
      <c r="M92" s="315"/>
      <c r="N92" s="315"/>
      <c r="O92" s="315"/>
      <c r="P92" s="315"/>
    </row>
    <row r="93" spans="2:18" ht="22.9" customHeight="1" x14ac:dyDescent="0.15">
      <c r="B93" s="63" t="s">
        <v>174</v>
      </c>
      <c r="C93" s="53" t="s">
        <v>175</v>
      </c>
      <c r="D93" s="54"/>
      <c r="E93" s="54"/>
      <c r="F93" s="54"/>
      <c r="G93" s="54"/>
      <c r="H93" s="54"/>
      <c r="I93" s="54"/>
      <c r="J93" s="54"/>
      <c r="K93" s="54"/>
      <c r="L93" s="54"/>
      <c r="M93" s="54"/>
      <c r="N93" s="54"/>
      <c r="O93" s="54"/>
      <c r="P93" s="54"/>
    </row>
    <row r="94" spans="2:18" ht="10.15" customHeight="1" x14ac:dyDescent="0.15">
      <c r="B94" s="53"/>
      <c r="C94" s="54"/>
      <c r="D94" s="54"/>
      <c r="E94" s="54"/>
      <c r="F94" s="54"/>
      <c r="G94" s="54"/>
      <c r="H94" s="54"/>
      <c r="I94" s="54"/>
      <c r="J94" s="54"/>
      <c r="K94" s="54"/>
      <c r="L94" s="54"/>
      <c r="M94" s="54"/>
      <c r="N94" s="54"/>
      <c r="O94" s="54"/>
      <c r="P94" s="54"/>
    </row>
    <row r="95" spans="2:18" s="27" customFormat="1" ht="100.15" customHeight="1" x14ac:dyDescent="0.15">
      <c r="B95" s="441" t="s">
        <v>199</v>
      </c>
      <c r="C95" s="442"/>
      <c r="D95" s="443"/>
      <c r="E95" s="311" t="s">
        <v>228</v>
      </c>
      <c r="F95" s="312"/>
      <c r="G95" s="312"/>
      <c r="H95" s="312"/>
      <c r="I95" s="312"/>
      <c r="J95" s="312"/>
      <c r="K95" s="312"/>
      <c r="L95" s="312"/>
      <c r="M95" s="312"/>
      <c r="N95" s="312"/>
      <c r="O95" s="313"/>
      <c r="P95" s="57"/>
    </row>
    <row r="96" spans="2:18" s="27" customFormat="1" ht="24" customHeight="1" x14ac:dyDescent="0.15">
      <c r="B96" s="89"/>
      <c r="C96" s="89"/>
      <c r="D96" s="89"/>
      <c r="E96" s="89"/>
      <c r="F96" s="36"/>
      <c r="G96" s="36"/>
      <c r="H96" s="36"/>
      <c r="I96" s="36"/>
      <c r="J96" s="36"/>
      <c r="K96" s="36"/>
      <c r="L96" s="36"/>
      <c r="M96" s="36"/>
      <c r="N96" s="36"/>
      <c r="O96" s="36"/>
      <c r="P96" s="57"/>
    </row>
    <row r="97" spans="2:34" ht="202.9" customHeight="1" x14ac:dyDescent="0.15">
      <c r="B97" s="305" t="s">
        <v>229</v>
      </c>
      <c r="C97" s="306"/>
      <c r="D97" s="306"/>
      <c r="E97" s="306"/>
      <c r="F97" s="306"/>
      <c r="G97" s="306"/>
      <c r="H97" s="306"/>
      <c r="I97" s="306"/>
      <c r="J97" s="306"/>
      <c r="K97" s="306"/>
      <c r="L97" s="306"/>
      <c r="M97" s="306"/>
      <c r="N97" s="306"/>
      <c r="O97" s="307"/>
      <c r="P97" s="54"/>
    </row>
    <row r="98" spans="2:34" ht="17.45" customHeight="1" x14ac:dyDescent="0.15">
      <c r="B98" s="55"/>
      <c r="C98" s="55"/>
      <c r="D98" s="55"/>
      <c r="E98" s="55"/>
      <c r="F98" s="55"/>
      <c r="G98" s="55"/>
      <c r="H98" s="55"/>
      <c r="I98" s="55"/>
      <c r="J98" s="55"/>
      <c r="K98" s="55"/>
      <c r="L98" s="55"/>
      <c r="M98" s="55"/>
      <c r="N98" s="55"/>
      <c r="O98" s="55"/>
      <c r="P98" s="55"/>
    </row>
    <row r="99" spans="2:34" ht="24" customHeight="1" x14ac:dyDescent="0.15">
      <c r="B99" s="42" t="s">
        <v>156</v>
      </c>
      <c r="C99" s="56"/>
      <c r="D99" s="56"/>
      <c r="E99" s="56"/>
      <c r="F99" s="33"/>
      <c r="G99" s="33"/>
      <c r="H99" s="33"/>
      <c r="I99" s="33"/>
      <c r="J99" s="33"/>
      <c r="K99" s="33"/>
      <c r="L99" s="33"/>
      <c r="M99" s="33"/>
      <c r="N99" s="33"/>
      <c r="O99" s="33"/>
      <c r="P99" s="57"/>
    </row>
    <row r="100" spans="2:34" ht="8.4499999999999993" customHeight="1" x14ac:dyDescent="0.15">
      <c r="B100" s="42"/>
      <c r="C100" s="56"/>
      <c r="D100" s="56"/>
      <c r="E100" s="56"/>
      <c r="F100" s="33"/>
      <c r="G100" s="33"/>
      <c r="H100" s="33"/>
      <c r="I100" s="33"/>
      <c r="J100" s="33"/>
      <c r="K100" s="33"/>
      <c r="L100" s="33"/>
      <c r="M100" s="33"/>
      <c r="N100" s="33"/>
      <c r="O100" s="33"/>
      <c r="P100" s="57"/>
    </row>
    <row r="101" spans="2:34" s="27" customFormat="1" ht="100.15" customHeight="1" x14ac:dyDescent="0.15">
      <c r="B101" s="441" t="s">
        <v>199</v>
      </c>
      <c r="C101" s="442"/>
      <c r="D101" s="443"/>
      <c r="E101" s="311" t="s">
        <v>230</v>
      </c>
      <c r="F101" s="312"/>
      <c r="G101" s="312"/>
      <c r="H101" s="312"/>
      <c r="I101" s="312"/>
      <c r="J101" s="312"/>
      <c r="K101" s="312"/>
      <c r="L101" s="312"/>
      <c r="M101" s="312"/>
      <c r="N101" s="312"/>
      <c r="O101" s="313"/>
      <c r="P101" s="57"/>
    </row>
    <row r="102" spans="2:34" s="27" customFormat="1" ht="24" customHeight="1" x14ac:dyDescent="0.15">
      <c r="B102" s="89"/>
      <c r="C102" s="89"/>
      <c r="D102" s="89"/>
      <c r="E102" s="89"/>
      <c r="F102" s="36"/>
      <c r="G102" s="36"/>
      <c r="H102" s="36"/>
      <c r="I102" s="36"/>
      <c r="J102" s="36"/>
      <c r="K102" s="36"/>
      <c r="L102" s="36"/>
      <c r="M102" s="36"/>
      <c r="N102" s="36"/>
      <c r="O102" s="36"/>
      <c r="P102" s="57"/>
    </row>
    <row r="103" spans="2:34" ht="202.9" customHeight="1" x14ac:dyDescent="0.15">
      <c r="B103" s="333" t="s">
        <v>231</v>
      </c>
      <c r="C103" s="334"/>
      <c r="D103" s="334"/>
      <c r="E103" s="334"/>
      <c r="F103" s="334"/>
      <c r="G103" s="334"/>
      <c r="H103" s="334"/>
      <c r="I103" s="334"/>
      <c r="J103" s="334"/>
      <c r="K103" s="334"/>
      <c r="L103" s="334"/>
      <c r="M103" s="334"/>
      <c r="N103" s="334"/>
      <c r="O103" s="335"/>
      <c r="P103" s="57"/>
    </row>
    <row r="104" spans="2:34" ht="16.899999999999999" customHeight="1" x14ac:dyDescent="0.15">
      <c r="B104" s="82"/>
      <c r="C104" s="83"/>
      <c r="D104" s="83"/>
      <c r="E104" s="83"/>
      <c r="F104" s="83"/>
      <c r="G104" s="83"/>
      <c r="H104" s="83"/>
      <c r="I104" s="83"/>
      <c r="J104" s="83"/>
      <c r="K104" s="83"/>
      <c r="L104" s="83"/>
      <c r="M104" s="83"/>
      <c r="N104" s="83"/>
      <c r="O104" s="83"/>
      <c r="P104" s="57"/>
    </row>
    <row r="105" spans="2:34" ht="23.45" customHeight="1" x14ac:dyDescent="0.15">
      <c r="B105" s="45" t="s">
        <v>157</v>
      </c>
      <c r="C105" s="58"/>
      <c r="D105" s="58"/>
      <c r="E105" s="58"/>
      <c r="F105" s="33"/>
      <c r="G105" s="33"/>
      <c r="H105" s="33"/>
      <c r="I105" s="33"/>
      <c r="J105" s="33"/>
      <c r="K105" s="33"/>
      <c r="L105" s="33"/>
      <c r="M105" s="33"/>
      <c r="N105" s="33"/>
      <c r="O105" s="33"/>
      <c r="P105" s="57"/>
    </row>
    <row r="106" spans="2:34" ht="8.4499999999999993" customHeight="1" x14ac:dyDescent="0.15">
      <c r="B106" s="45"/>
      <c r="C106" s="58"/>
      <c r="D106" s="58"/>
      <c r="E106" s="58"/>
      <c r="F106" s="33"/>
      <c r="G106" s="33"/>
      <c r="H106" s="33"/>
      <c r="I106" s="33"/>
      <c r="J106" s="33"/>
      <c r="K106" s="33"/>
      <c r="L106" s="33"/>
      <c r="M106" s="33"/>
      <c r="N106" s="33"/>
      <c r="O106" s="33"/>
      <c r="P106" s="57"/>
    </row>
    <row r="107" spans="2:34" ht="216" customHeight="1" x14ac:dyDescent="0.15">
      <c r="B107" s="336" t="s">
        <v>232</v>
      </c>
      <c r="C107" s="337"/>
      <c r="D107" s="337"/>
      <c r="E107" s="337"/>
      <c r="F107" s="337"/>
      <c r="G107" s="337"/>
      <c r="H107" s="337"/>
      <c r="I107" s="337"/>
      <c r="J107" s="337"/>
      <c r="K107" s="337"/>
      <c r="L107" s="337"/>
      <c r="M107" s="337"/>
      <c r="N107" s="337"/>
      <c r="O107" s="338"/>
      <c r="P107" s="57"/>
    </row>
    <row r="108" spans="2:34" ht="22.15" customHeight="1" x14ac:dyDescent="0.15">
      <c r="B108" s="59"/>
      <c r="C108" s="60"/>
      <c r="D108" s="60"/>
      <c r="E108" s="60"/>
      <c r="F108" s="60"/>
      <c r="G108" s="60"/>
      <c r="H108" s="60"/>
      <c r="I108" s="60"/>
      <c r="J108" s="60"/>
      <c r="K108" s="60"/>
      <c r="L108" s="60"/>
      <c r="M108" s="60"/>
      <c r="N108" s="60"/>
      <c r="O108" s="60"/>
      <c r="P108" s="28"/>
    </row>
    <row r="109" spans="2:34" ht="22.15" customHeight="1" x14ac:dyDescent="0.15">
      <c r="B109" s="59"/>
      <c r="C109" s="60"/>
      <c r="D109" s="60"/>
      <c r="E109" s="60"/>
      <c r="F109" s="60"/>
      <c r="G109" s="60"/>
      <c r="H109" s="60"/>
      <c r="I109" s="60"/>
      <c r="J109" s="60"/>
      <c r="K109" s="60"/>
      <c r="L109" s="60"/>
      <c r="M109" s="60"/>
      <c r="N109" s="60"/>
      <c r="O109" s="60"/>
      <c r="P109" s="28"/>
    </row>
    <row r="110" spans="2:34" ht="22.9" customHeight="1" x14ac:dyDescent="0.15">
      <c r="B110" s="37" t="s">
        <v>158</v>
      </c>
      <c r="C110" s="38"/>
      <c r="D110" s="38"/>
      <c r="E110" s="38"/>
      <c r="F110" s="39"/>
      <c r="G110" s="39"/>
      <c r="H110" s="40"/>
      <c r="I110" s="40"/>
      <c r="J110" s="40"/>
      <c r="K110" s="40"/>
      <c r="L110" s="40"/>
      <c r="M110" s="40"/>
      <c r="N110" s="40"/>
      <c r="O110" s="40"/>
      <c r="P110" s="28"/>
    </row>
    <row r="111" spans="2:34" ht="9" customHeight="1" x14ac:dyDescent="0.15">
      <c r="B111" s="37"/>
      <c r="C111" s="38"/>
      <c r="D111" s="38"/>
      <c r="E111" s="38"/>
      <c r="F111" s="39"/>
      <c r="G111" s="39"/>
      <c r="H111" s="40"/>
      <c r="I111" s="40"/>
      <c r="J111" s="40"/>
      <c r="K111" s="40"/>
      <c r="L111" s="40"/>
      <c r="M111" s="40"/>
      <c r="N111" s="40"/>
      <c r="O111" s="40"/>
      <c r="P111" s="28"/>
    </row>
    <row r="112" spans="2:34" ht="48" customHeight="1" x14ac:dyDescent="0.15">
      <c r="B112" s="330" t="s">
        <v>153</v>
      </c>
      <c r="C112" s="330"/>
      <c r="D112" s="330"/>
      <c r="E112" s="330"/>
      <c r="F112" s="330"/>
      <c r="G112" s="330"/>
      <c r="H112" s="330"/>
      <c r="I112" s="330"/>
      <c r="J112" s="330"/>
      <c r="K112" s="330"/>
      <c r="L112" s="330"/>
      <c r="M112" s="330"/>
      <c r="N112" s="330"/>
      <c r="O112" s="330"/>
      <c r="P112" s="61"/>
      <c r="T112" s="329"/>
      <c r="U112" s="329"/>
      <c r="V112" s="329"/>
      <c r="W112" s="329"/>
      <c r="X112" s="329"/>
      <c r="Y112" s="329"/>
      <c r="Z112" s="329"/>
      <c r="AA112" s="329"/>
      <c r="AB112" s="329"/>
      <c r="AC112" s="329"/>
      <c r="AD112" s="329"/>
      <c r="AE112" s="329"/>
      <c r="AF112" s="329"/>
      <c r="AG112" s="329"/>
      <c r="AH112" s="329"/>
    </row>
    <row r="113" spans="2:34" ht="18" customHeight="1" x14ac:dyDescent="0.15">
      <c r="B113" s="193"/>
      <c r="C113" s="331" t="s">
        <v>173</v>
      </c>
      <c r="D113" s="332"/>
      <c r="E113" s="332"/>
      <c r="F113" s="332"/>
      <c r="G113" s="332"/>
      <c r="H113" s="332"/>
      <c r="I113" s="332"/>
      <c r="J113" s="332"/>
      <c r="K113" s="332"/>
      <c r="L113" s="332"/>
      <c r="M113" s="332"/>
      <c r="N113" s="332"/>
      <c r="O113" s="332"/>
      <c r="P113" s="61"/>
      <c r="T113" s="329"/>
      <c r="U113" s="329"/>
      <c r="V113" s="329"/>
      <c r="W113" s="329"/>
      <c r="X113" s="329"/>
      <c r="Y113" s="329"/>
      <c r="Z113" s="329"/>
      <c r="AA113" s="329"/>
      <c r="AB113" s="329"/>
      <c r="AC113" s="329"/>
      <c r="AD113" s="329"/>
      <c r="AE113" s="329"/>
      <c r="AF113" s="329"/>
      <c r="AG113" s="329"/>
      <c r="AH113" s="329"/>
    </row>
    <row r="114" spans="2:34" ht="16.899999999999999" customHeight="1" x14ac:dyDescent="0.15">
      <c r="B114" s="193"/>
      <c r="C114" s="332"/>
      <c r="D114" s="332"/>
      <c r="E114" s="332"/>
      <c r="F114" s="332"/>
      <c r="G114" s="332"/>
      <c r="H114" s="332"/>
      <c r="I114" s="332"/>
      <c r="J114" s="332"/>
      <c r="K114" s="332"/>
      <c r="L114" s="332"/>
      <c r="M114" s="332"/>
      <c r="N114" s="332"/>
      <c r="O114" s="332"/>
      <c r="P114" s="62"/>
      <c r="T114" s="329"/>
      <c r="U114" s="329"/>
      <c r="V114" s="329"/>
      <c r="W114" s="329"/>
      <c r="X114" s="329"/>
      <c r="Y114" s="329"/>
      <c r="Z114" s="329"/>
      <c r="AA114" s="329"/>
      <c r="AB114" s="329"/>
      <c r="AC114" s="329"/>
      <c r="AD114" s="329"/>
      <c r="AE114" s="329"/>
      <c r="AF114" s="329"/>
      <c r="AG114" s="329"/>
      <c r="AH114" s="329"/>
    </row>
    <row r="115" spans="2:34" ht="6.6" customHeight="1" x14ac:dyDescent="0.15">
      <c r="B115" s="41"/>
      <c r="C115" s="46"/>
      <c r="D115" s="46"/>
      <c r="E115" s="46"/>
      <c r="F115" s="46"/>
      <c r="G115" s="46"/>
      <c r="H115" s="46"/>
      <c r="I115" s="46"/>
      <c r="J115" s="46"/>
      <c r="K115" s="46"/>
      <c r="L115" s="46"/>
      <c r="M115" s="46"/>
      <c r="N115" s="46"/>
      <c r="O115" s="46"/>
      <c r="P115" s="62"/>
      <c r="T115" s="329"/>
      <c r="U115" s="329"/>
      <c r="V115" s="329"/>
      <c r="W115" s="329"/>
      <c r="X115" s="329"/>
      <c r="Y115" s="329"/>
      <c r="Z115" s="329"/>
      <c r="AA115" s="329"/>
      <c r="AB115" s="329"/>
      <c r="AC115" s="329"/>
      <c r="AD115" s="329"/>
      <c r="AE115" s="329"/>
      <c r="AF115" s="329"/>
      <c r="AG115" s="329"/>
      <c r="AH115" s="329"/>
    </row>
    <row r="116" spans="2:34" ht="22.15" customHeight="1" x14ac:dyDescent="0.15">
      <c r="B116" s="42" t="s">
        <v>150</v>
      </c>
      <c r="C116" s="42"/>
      <c r="D116" s="43"/>
      <c r="E116" s="40"/>
      <c r="F116" s="40"/>
      <c r="G116" s="40"/>
      <c r="H116" s="40"/>
      <c r="I116" s="40"/>
      <c r="J116" s="40"/>
      <c r="K116" s="40"/>
      <c r="L116" s="40"/>
      <c r="M116" s="40"/>
      <c r="N116" s="40"/>
      <c r="O116" s="44"/>
      <c r="P116" s="49"/>
      <c r="T116" s="329"/>
      <c r="U116" s="329"/>
      <c r="V116" s="329"/>
      <c r="W116" s="329"/>
      <c r="X116" s="329"/>
      <c r="Y116" s="329"/>
      <c r="Z116" s="329"/>
      <c r="AA116" s="329"/>
      <c r="AB116" s="329"/>
      <c r="AC116" s="329"/>
      <c r="AD116" s="329"/>
      <c r="AE116" s="329"/>
      <c r="AF116" s="329"/>
      <c r="AG116" s="329"/>
      <c r="AH116" s="329"/>
    </row>
    <row r="117" spans="2:34" ht="21" customHeight="1" x14ac:dyDescent="0.15">
      <c r="B117" s="63"/>
      <c r="C117" s="80" t="s">
        <v>184</v>
      </c>
      <c r="D117" s="47"/>
      <c r="E117" s="47"/>
      <c r="F117" s="49"/>
      <c r="G117" s="28"/>
      <c r="H117" s="28"/>
      <c r="I117" s="28"/>
      <c r="J117" s="28"/>
      <c r="K117" s="28"/>
      <c r="L117" s="28"/>
      <c r="M117" s="28"/>
      <c r="N117" s="28"/>
      <c r="O117" s="28"/>
      <c r="P117" s="28"/>
    </row>
    <row r="118" spans="2:34" ht="7.9" customHeight="1" x14ac:dyDescent="0.15">
      <c r="B118" s="64"/>
      <c r="C118" s="65"/>
      <c r="D118" s="65"/>
      <c r="E118" s="65"/>
      <c r="F118" s="28"/>
      <c r="G118" s="28"/>
      <c r="H118" s="28"/>
      <c r="I118" s="28"/>
      <c r="J118" s="28"/>
      <c r="K118" s="28"/>
      <c r="L118" s="28"/>
      <c r="M118" s="28"/>
      <c r="N118" s="28"/>
      <c r="O118" s="28"/>
      <c r="P118" s="28"/>
    </row>
    <row r="119" spans="2:34" ht="64.150000000000006" customHeight="1" x14ac:dyDescent="0.15">
      <c r="B119" s="302" t="s">
        <v>137</v>
      </c>
      <c r="C119" s="303"/>
      <c r="D119" s="303"/>
      <c r="E119" s="303"/>
      <c r="F119" s="304"/>
      <c r="G119" s="297" t="s">
        <v>233</v>
      </c>
      <c r="H119" s="292"/>
      <c r="I119" s="292"/>
      <c r="J119" s="292"/>
      <c r="K119" s="292"/>
      <c r="L119" s="292"/>
      <c r="M119" s="292"/>
      <c r="N119" s="292"/>
      <c r="O119" s="293"/>
      <c r="P119" s="57"/>
    </row>
    <row r="120" spans="2:34" ht="64.150000000000006" customHeight="1" x14ac:dyDescent="0.15">
      <c r="B120" s="302" t="s">
        <v>138</v>
      </c>
      <c r="C120" s="303"/>
      <c r="D120" s="303"/>
      <c r="E120" s="303"/>
      <c r="F120" s="304"/>
      <c r="G120" s="297" t="s">
        <v>234</v>
      </c>
      <c r="H120" s="292"/>
      <c r="I120" s="292"/>
      <c r="J120" s="292"/>
      <c r="K120" s="292"/>
      <c r="L120" s="292"/>
      <c r="M120" s="292"/>
      <c r="N120" s="292"/>
      <c r="O120" s="293"/>
      <c r="P120" s="57"/>
      <c r="Q120" s="22"/>
    </row>
    <row r="121" spans="2:34" ht="64.150000000000006" customHeight="1" x14ac:dyDescent="0.15">
      <c r="B121" s="302" t="s">
        <v>159</v>
      </c>
      <c r="C121" s="303"/>
      <c r="D121" s="303"/>
      <c r="E121" s="303"/>
      <c r="F121" s="304"/>
      <c r="G121" s="297" t="s">
        <v>235</v>
      </c>
      <c r="H121" s="292"/>
      <c r="I121" s="292"/>
      <c r="J121" s="292"/>
      <c r="K121" s="292"/>
      <c r="L121" s="292"/>
      <c r="M121" s="292"/>
      <c r="N121" s="292"/>
      <c r="O121" s="293"/>
      <c r="P121" s="57"/>
    </row>
    <row r="122" spans="2:34" ht="64.150000000000006" customHeight="1" x14ac:dyDescent="0.15">
      <c r="B122" s="294" t="s">
        <v>180</v>
      </c>
      <c r="C122" s="295"/>
      <c r="D122" s="295"/>
      <c r="E122" s="295"/>
      <c r="F122" s="296"/>
      <c r="G122" s="297" t="s">
        <v>318</v>
      </c>
      <c r="H122" s="298"/>
      <c r="I122" s="298"/>
      <c r="J122" s="298"/>
      <c r="K122" s="298"/>
      <c r="L122" s="298"/>
      <c r="M122" s="298"/>
      <c r="N122" s="298"/>
      <c r="O122" s="299"/>
      <c r="P122" s="57"/>
    </row>
    <row r="123" spans="2:34" ht="18.600000000000001" customHeight="1" x14ac:dyDescent="0.15">
      <c r="B123" s="79"/>
      <c r="C123" s="79"/>
      <c r="D123" s="79"/>
      <c r="E123" s="79"/>
      <c r="F123" s="79"/>
      <c r="G123" s="33"/>
      <c r="H123" s="33"/>
      <c r="I123" s="33"/>
      <c r="J123" s="33"/>
      <c r="K123" s="33"/>
      <c r="L123" s="33"/>
      <c r="M123" s="33"/>
      <c r="N123" s="33"/>
      <c r="O123" s="33"/>
      <c r="P123" s="57"/>
    </row>
    <row r="124" spans="2:34" ht="30" customHeight="1" x14ac:dyDescent="0.15">
      <c r="B124" s="45" t="s">
        <v>151</v>
      </c>
      <c r="C124" s="28"/>
      <c r="D124" s="43"/>
      <c r="E124" s="28"/>
      <c r="F124" s="28"/>
      <c r="G124" s="28"/>
      <c r="H124" s="28"/>
      <c r="I124" s="28"/>
      <c r="J124" s="28"/>
      <c r="K124" s="28"/>
      <c r="L124" s="28"/>
      <c r="M124" s="28"/>
      <c r="N124" s="28"/>
      <c r="O124" s="49"/>
      <c r="P124" s="49"/>
    </row>
    <row r="125" spans="2:34" ht="7.9" customHeight="1" x14ac:dyDescent="0.15">
      <c r="B125" s="63"/>
      <c r="C125" s="45"/>
      <c r="D125" s="43"/>
      <c r="E125" s="28"/>
      <c r="F125" s="28"/>
      <c r="G125" s="28"/>
      <c r="H125" s="28"/>
      <c r="I125" s="28"/>
      <c r="J125" s="28"/>
      <c r="K125" s="28"/>
      <c r="L125" s="28"/>
      <c r="M125" s="28"/>
      <c r="N125" s="28"/>
      <c r="O125" s="49"/>
      <c r="P125" s="49"/>
    </row>
    <row r="126" spans="2:34" ht="64.150000000000006" customHeight="1" x14ac:dyDescent="0.15">
      <c r="B126" s="294" t="s">
        <v>132</v>
      </c>
      <c r="C126" s="295"/>
      <c r="D126" s="295"/>
      <c r="E126" s="295"/>
      <c r="F126" s="296"/>
      <c r="G126" s="292" t="s">
        <v>236</v>
      </c>
      <c r="H126" s="292"/>
      <c r="I126" s="292"/>
      <c r="J126" s="292"/>
      <c r="K126" s="292"/>
      <c r="L126" s="292"/>
      <c r="M126" s="292"/>
      <c r="N126" s="292"/>
      <c r="O126" s="293"/>
      <c r="P126" s="57"/>
    </row>
    <row r="127" spans="2:34" ht="64.150000000000006" customHeight="1" x14ac:dyDescent="0.15">
      <c r="B127" s="302" t="s">
        <v>131</v>
      </c>
      <c r="C127" s="303"/>
      <c r="D127" s="303"/>
      <c r="E127" s="303"/>
      <c r="F127" s="304"/>
      <c r="G127" s="292" t="s">
        <v>314</v>
      </c>
      <c r="H127" s="292"/>
      <c r="I127" s="292"/>
      <c r="J127" s="292"/>
      <c r="K127" s="292"/>
      <c r="L127" s="292"/>
      <c r="M127" s="292"/>
      <c r="N127" s="292"/>
      <c r="O127" s="293"/>
      <c r="P127" s="57"/>
    </row>
    <row r="128" spans="2:34" ht="64.150000000000006" customHeight="1" x14ac:dyDescent="0.15">
      <c r="B128" s="294" t="s">
        <v>180</v>
      </c>
      <c r="C128" s="295"/>
      <c r="D128" s="295"/>
      <c r="E128" s="295"/>
      <c r="F128" s="296"/>
      <c r="G128" s="297" t="s">
        <v>318</v>
      </c>
      <c r="H128" s="298"/>
      <c r="I128" s="298"/>
      <c r="J128" s="298"/>
      <c r="K128" s="298"/>
      <c r="L128" s="298"/>
      <c r="M128" s="298"/>
      <c r="N128" s="298"/>
      <c r="O128" s="299"/>
      <c r="P128" s="57"/>
    </row>
    <row r="129" spans="2:16" ht="19.149999999999999" customHeight="1" x14ac:dyDescent="0.15">
      <c r="B129" s="66"/>
      <c r="C129" s="67"/>
      <c r="D129" s="67"/>
      <c r="E129" s="67"/>
      <c r="F129" s="36"/>
      <c r="G129" s="36"/>
      <c r="H129" s="36"/>
      <c r="I129" s="36"/>
      <c r="J129" s="36"/>
      <c r="K129" s="36"/>
      <c r="L129" s="36"/>
      <c r="M129" s="36"/>
      <c r="N129" s="36"/>
      <c r="O129" s="36"/>
      <c r="P129" s="57"/>
    </row>
    <row r="130" spans="2:16" ht="29.45" customHeight="1" x14ac:dyDescent="0.15">
      <c r="B130" s="45" t="s">
        <v>152</v>
      </c>
      <c r="C130" s="67"/>
      <c r="D130" s="67"/>
      <c r="E130" s="67"/>
      <c r="F130" s="36"/>
      <c r="G130" s="36"/>
      <c r="H130" s="36"/>
      <c r="I130" s="36"/>
      <c r="J130" s="36"/>
      <c r="K130" s="36"/>
      <c r="L130" s="36"/>
      <c r="M130" s="36"/>
      <c r="N130" s="36"/>
      <c r="O130" s="36"/>
      <c r="P130" s="57"/>
    </row>
    <row r="131" spans="2:16" ht="8.4499999999999993" customHeight="1" x14ac:dyDescent="0.15">
      <c r="B131" s="45"/>
      <c r="C131" s="67"/>
      <c r="D131" s="67"/>
      <c r="E131" s="67"/>
      <c r="F131" s="36"/>
      <c r="G131" s="36"/>
      <c r="H131" s="36"/>
      <c r="I131" s="36"/>
      <c r="J131" s="36"/>
      <c r="K131" s="36"/>
      <c r="L131" s="36"/>
      <c r="M131" s="36"/>
      <c r="N131" s="36"/>
      <c r="O131" s="36"/>
      <c r="P131" s="57"/>
    </row>
    <row r="132" spans="2:16" ht="64.150000000000006" customHeight="1" x14ac:dyDescent="0.15">
      <c r="B132" s="438" t="s">
        <v>160</v>
      </c>
      <c r="C132" s="439"/>
      <c r="D132" s="439"/>
      <c r="E132" s="439"/>
      <c r="F132" s="440"/>
      <c r="G132" s="297" t="s">
        <v>237</v>
      </c>
      <c r="H132" s="292"/>
      <c r="I132" s="292"/>
      <c r="J132" s="292"/>
      <c r="K132" s="292"/>
      <c r="L132" s="292"/>
      <c r="M132" s="292"/>
      <c r="N132" s="292"/>
      <c r="O132" s="293"/>
      <c r="P132" s="57"/>
    </row>
    <row r="133" spans="2:16" ht="64.150000000000006" customHeight="1" x14ac:dyDescent="0.15">
      <c r="B133" s="421" t="s">
        <v>133</v>
      </c>
      <c r="C133" s="421"/>
      <c r="D133" s="421"/>
      <c r="E133" s="421"/>
      <c r="F133" s="421"/>
      <c r="G133" s="422" t="s">
        <v>238</v>
      </c>
      <c r="H133" s="423"/>
      <c r="I133" s="423"/>
      <c r="J133" s="423"/>
      <c r="K133" s="423"/>
      <c r="L133" s="423"/>
      <c r="M133" s="423"/>
      <c r="N133" s="423"/>
      <c r="O133" s="424"/>
      <c r="P133" s="57"/>
    </row>
    <row r="134" spans="2:16" ht="64.150000000000006" customHeight="1" x14ac:dyDescent="0.15">
      <c r="B134" s="425" t="s">
        <v>181</v>
      </c>
      <c r="C134" s="425"/>
      <c r="D134" s="425"/>
      <c r="E134" s="425"/>
      <c r="F134" s="425"/>
      <c r="G134" s="297" t="s">
        <v>239</v>
      </c>
      <c r="H134" s="292"/>
      <c r="I134" s="292"/>
      <c r="J134" s="292"/>
      <c r="K134" s="292"/>
      <c r="L134" s="292"/>
      <c r="M134" s="292"/>
      <c r="N134" s="292"/>
      <c r="O134" s="293"/>
      <c r="P134" s="57"/>
    </row>
    <row r="135" spans="2:16" ht="64.150000000000006" customHeight="1" x14ac:dyDescent="0.15">
      <c r="B135" s="425" t="s">
        <v>182</v>
      </c>
      <c r="C135" s="425"/>
      <c r="D135" s="425"/>
      <c r="E135" s="425"/>
      <c r="F135" s="425"/>
      <c r="G135" s="297" t="s">
        <v>315</v>
      </c>
      <c r="H135" s="426"/>
      <c r="I135" s="426"/>
      <c r="J135" s="426"/>
      <c r="K135" s="426"/>
      <c r="L135" s="426"/>
      <c r="M135" s="426"/>
      <c r="N135" s="426"/>
      <c r="O135" s="427"/>
      <c r="P135" s="57"/>
    </row>
    <row r="136" spans="2:16" ht="64.150000000000006" customHeight="1" x14ac:dyDescent="0.15">
      <c r="B136" s="425" t="s">
        <v>134</v>
      </c>
      <c r="C136" s="425"/>
      <c r="D136" s="425"/>
      <c r="E136" s="425"/>
      <c r="F136" s="425"/>
      <c r="G136" s="297" t="s">
        <v>240</v>
      </c>
      <c r="H136" s="292"/>
      <c r="I136" s="292"/>
      <c r="J136" s="292"/>
      <c r="K136" s="292"/>
      <c r="L136" s="292"/>
      <c r="M136" s="292"/>
      <c r="N136" s="292"/>
      <c r="O136" s="293"/>
      <c r="P136" s="57"/>
    </row>
    <row r="137" spans="2:16" ht="64.150000000000006" customHeight="1" x14ac:dyDescent="0.15">
      <c r="B137" s="425" t="s">
        <v>135</v>
      </c>
      <c r="C137" s="425"/>
      <c r="D137" s="425"/>
      <c r="E137" s="425"/>
      <c r="F137" s="425"/>
      <c r="G137" s="297" t="s">
        <v>241</v>
      </c>
      <c r="H137" s="292"/>
      <c r="I137" s="292"/>
      <c r="J137" s="292"/>
      <c r="K137" s="292"/>
      <c r="L137" s="292"/>
      <c r="M137" s="292"/>
      <c r="N137" s="292"/>
      <c r="O137" s="293"/>
      <c r="P137" s="57"/>
    </row>
    <row r="138" spans="2:16" ht="64.900000000000006" customHeight="1" x14ac:dyDescent="0.15">
      <c r="B138" s="425" t="s">
        <v>180</v>
      </c>
      <c r="C138" s="425"/>
      <c r="D138" s="425"/>
      <c r="E138" s="425"/>
      <c r="F138" s="425"/>
      <c r="G138" s="297" t="s">
        <v>319</v>
      </c>
      <c r="H138" s="292"/>
      <c r="I138" s="292"/>
      <c r="J138" s="292"/>
      <c r="K138" s="292"/>
      <c r="L138" s="292"/>
      <c r="M138" s="292"/>
      <c r="N138" s="292"/>
      <c r="O138" s="293"/>
      <c r="P138" s="57"/>
    </row>
    <row r="139" spans="2:16" ht="16.149999999999999" customHeight="1" x14ac:dyDescent="0.15">
      <c r="B139" s="28"/>
      <c r="C139" s="28"/>
      <c r="D139" s="28"/>
      <c r="E139" s="28"/>
      <c r="F139" s="28"/>
      <c r="G139" s="95"/>
      <c r="H139" s="95"/>
      <c r="I139" s="95"/>
      <c r="J139" s="95"/>
      <c r="K139" s="95"/>
      <c r="L139" s="95"/>
      <c r="M139" s="95"/>
      <c r="N139" s="95"/>
      <c r="O139" s="96"/>
      <c r="P139" s="49"/>
    </row>
    <row r="140" spans="2:16" ht="30" customHeight="1" x14ac:dyDescent="0.15">
      <c r="B140" s="68" t="s">
        <v>195</v>
      </c>
      <c r="C140" s="69" t="s">
        <v>200</v>
      </c>
      <c r="D140" s="43"/>
      <c r="E140" s="40"/>
      <c r="F140" s="40"/>
      <c r="G140" s="97"/>
      <c r="H140" s="95"/>
      <c r="I140" s="95"/>
      <c r="J140" s="95"/>
      <c r="K140" s="95"/>
      <c r="L140" s="95"/>
      <c r="M140" s="95"/>
      <c r="N140" s="95"/>
      <c r="O140" s="96"/>
      <c r="P140" s="49"/>
    </row>
    <row r="141" spans="2:16" ht="4.9000000000000004" customHeight="1" x14ac:dyDescent="0.15">
      <c r="B141" s="48"/>
      <c r="C141" s="42"/>
      <c r="D141" s="43"/>
      <c r="E141" s="40"/>
      <c r="F141" s="40"/>
      <c r="G141" s="97"/>
      <c r="H141" s="95"/>
      <c r="I141" s="95"/>
      <c r="J141" s="95"/>
      <c r="K141" s="95"/>
      <c r="L141" s="95"/>
      <c r="M141" s="95"/>
      <c r="N141" s="95"/>
      <c r="O141" s="96"/>
      <c r="P141" s="49"/>
    </row>
    <row r="142" spans="2:16" ht="111" customHeight="1" x14ac:dyDescent="0.15">
      <c r="B142" s="417" t="s">
        <v>201</v>
      </c>
      <c r="C142" s="417"/>
      <c r="D142" s="417"/>
      <c r="E142" s="417"/>
      <c r="F142" s="418" t="s">
        <v>242</v>
      </c>
      <c r="G142" s="419"/>
      <c r="H142" s="419"/>
      <c r="I142" s="419"/>
      <c r="J142" s="419"/>
      <c r="K142" s="419"/>
      <c r="L142" s="419"/>
      <c r="M142" s="419"/>
      <c r="N142" s="419"/>
      <c r="O142" s="420"/>
      <c r="P142" s="70"/>
    </row>
  </sheetData>
  <mergeCells count="116">
    <mergeCell ref="E95:O95"/>
    <mergeCell ref="C67:D67"/>
    <mergeCell ref="B68:O70"/>
    <mergeCell ref="C72:D72"/>
    <mergeCell ref="B73:O77"/>
    <mergeCell ref="C79:D79"/>
    <mergeCell ref="Q63:R65"/>
    <mergeCell ref="B132:F132"/>
    <mergeCell ref="G132:O132"/>
    <mergeCell ref="B127:F127"/>
    <mergeCell ref="B128:F128"/>
    <mergeCell ref="G128:O128"/>
    <mergeCell ref="B101:D101"/>
    <mergeCell ref="E101:O101"/>
    <mergeCell ref="B80:O82"/>
    <mergeCell ref="Q80:R82"/>
    <mergeCell ref="B95:D95"/>
    <mergeCell ref="B142:E142"/>
    <mergeCell ref="F142:O142"/>
    <mergeCell ref="B133:F133"/>
    <mergeCell ref="G133:O133"/>
    <mergeCell ref="B134:F134"/>
    <mergeCell ref="G134:O134"/>
    <mergeCell ref="B136:F136"/>
    <mergeCell ref="G136:O136"/>
    <mergeCell ref="B137:F137"/>
    <mergeCell ref="G137:O137"/>
    <mergeCell ref="B138:F138"/>
    <mergeCell ref="G138:O138"/>
    <mergeCell ref="B135:F135"/>
    <mergeCell ref="G135:O135"/>
    <mergeCell ref="N2:O2"/>
    <mergeCell ref="I18:K18"/>
    <mergeCell ref="L18:O18"/>
    <mergeCell ref="B5:P5"/>
    <mergeCell ref="B4:O4"/>
    <mergeCell ref="E18:H18"/>
    <mergeCell ref="F6:J6"/>
    <mergeCell ref="F8:J8"/>
    <mergeCell ref="C15:D15"/>
    <mergeCell ref="B18:D18"/>
    <mergeCell ref="B6:E6"/>
    <mergeCell ref="B8:E8"/>
    <mergeCell ref="B10:E10"/>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E31:F31"/>
    <mergeCell ref="L31:M31"/>
    <mergeCell ref="E32:F32"/>
    <mergeCell ref="L32:M32"/>
    <mergeCell ref="B27:D27"/>
    <mergeCell ref="E27:O27"/>
    <mergeCell ref="B28:D28"/>
    <mergeCell ref="E28:O28"/>
    <mergeCell ref="I30:K32"/>
    <mergeCell ref="L30:M30"/>
    <mergeCell ref="T112:AH116"/>
    <mergeCell ref="B112:O112"/>
    <mergeCell ref="C113:O114"/>
    <mergeCell ref="B103:O103"/>
    <mergeCell ref="B107:O107"/>
    <mergeCell ref="B53:O53"/>
    <mergeCell ref="B55:O55"/>
    <mergeCell ref="B38:D38"/>
    <mergeCell ref="E38:O38"/>
    <mergeCell ref="E39:O39"/>
    <mergeCell ref="I47:O47"/>
    <mergeCell ref="I48:O48"/>
    <mergeCell ref="B47:D48"/>
    <mergeCell ref="E44:H44"/>
    <mergeCell ref="E47:H47"/>
    <mergeCell ref="E48:H48"/>
    <mergeCell ref="B50:O50"/>
    <mergeCell ref="C57:D57"/>
    <mergeCell ref="B58:O60"/>
    <mergeCell ref="Q58:R60"/>
    <mergeCell ref="C62:D62"/>
    <mergeCell ref="B63:O65"/>
    <mergeCell ref="B29:D29"/>
    <mergeCell ref="E29:O29"/>
    <mergeCell ref="G127:O127"/>
    <mergeCell ref="G126:O126"/>
    <mergeCell ref="B126:F126"/>
    <mergeCell ref="G122:O122"/>
    <mergeCell ref="I12:J12"/>
    <mergeCell ref="B12:E12"/>
    <mergeCell ref="G121:O121"/>
    <mergeCell ref="G120:O120"/>
    <mergeCell ref="G119:O119"/>
    <mergeCell ref="B119:F119"/>
    <mergeCell ref="B97:O97"/>
    <mergeCell ref="B122:F122"/>
    <mergeCell ref="B19:D19"/>
    <mergeCell ref="B21:D21"/>
    <mergeCell ref="B121:F121"/>
    <mergeCell ref="B120:F120"/>
    <mergeCell ref="B86:O86"/>
    <mergeCell ref="B92:P92"/>
    <mergeCell ref="C90:G90"/>
    <mergeCell ref="B24:O24"/>
    <mergeCell ref="B30:D32"/>
    <mergeCell ref="E30:F30"/>
  </mergeCells>
  <phoneticPr fontId="1"/>
  <printOptions horizontalCentered="1"/>
  <pageMargins left="0.70866141732283472" right="0.59055118110236227" top="0.74803149606299213" bottom="0.55118110236220474" header="0.51181102362204722" footer="0.31496062992125984"/>
  <pageSetup paperSize="9" scale="59" orientation="portrait" r:id="rId1"/>
  <headerFooter>
    <oddFooter>&amp;C―　&amp;P　―</oddFooter>
  </headerFooter>
  <rowBreaks count="4" manualBreakCount="4">
    <brk id="34" max="15" man="1"/>
    <brk id="66" max="15" man="1"/>
    <brk id="87" max="15" man="1"/>
    <brk id="109" max="15" man="1"/>
  </rowBreaks>
  <colBreaks count="1" manualBreakCount="1">
    <brk id="19" max="1048575" man="1"/>
  </colBreaks>
  <ignoredErrors>
    <ignoredError sqref="B52 B57 B62 B67 B72 B79 B1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6"/>
  <sheetViews>
    <sheetView showGridLines="0" tabSelected="1" view="pageBreakPreview" zoomScaleNormal="100" zoomScaleSheetLayoutView="100" workbookViewId="0">
      <selection activeCell="AE36" sqref="AE36"/>
    </sheetView>
  </sheetViews>
  <sheetFormatPr defaultColWidth="2.625" defaultRowHeight="13.5" x14ac:dyDescent="0.15"/>
  <cols>
    <col min="1" max="1" width="2.625" style="100" customWidth="1"/>
    <col min="2" max="62" width="3.75" style="100" customWidth="1"/>
    <col min="63" max="63" width="2.625" style="100"/>
    <col min="64" max="78" width="3.125" style="100" customWidth="1"/>
    <col min="79" max="79" width="4.5" style="100" bestFit="1" customWidth="1"/>
    <col min="80" max="80" width="2.625" style="100"/>
    <col min="81" max="82" width="4.5" style="100" bestFit="1" customWidth="1"/>
    <col min="83" max="16384" width="2.625" style="100"/>
  </cols>
  <sheetData>
    <row r="1" spans="1:78" ht="17.25" customHeight="1" x14ac:dyDescent="0.15">
      <c r="A1" s="98"/>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row>
    <row r="2" spans="1:78" ht="9.75" customHeight="1" x14ac:dyDescent="0.15">
      <c r="A2" s="99"/>
      <c r="B2" s="484" t="s">
        <v>243</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84"/>
      <c r="BG2" s="484"/>
      <c r="BH2" s="484"/>
      <c r="BI2" s="484"/>
      <c r="BJ2" s="484"/>
      <c r="BK2" s="484"/>
      <c r="BL2" s="484"/>
      <c r="BM2" s="484"/>
      <c r="BN2" s="484"/>
      <c r="BO2" s="484"/>
      <c r="BP2" s="484"/>
      <c r="BQ2" s="484"/>
      <c r="BR2" s="484"/>
      <c r="BS2" s="484"/>
      <c r="BT2" s="484"/>
      <c r="BU2" s="484"/>
      <c r="BV2" s="484"/>
      <c r="BW2" s="484"/>
      <c r="BX2" s="484"/>
      <c r="BY2" s="484"/>
      <c r="BZ2" s="484"/>
    </row>
    <row r="3" spans="1:78" ht="9.75" customHeight="1" x14ac:dyDescent="0.15">
      <c r="A3" s="99"/>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4"/>
      <c r="BH3" s="484"/>
      <c r="BI3" s="484"/>
      <c r="BJ3" s="484"/>
      <c r="BK3" s="484"/>
      <c r="BL3" s="484"/>
      <c r="BM3" s="484"/>
      <c r="BN3" s="484"/>
      <c r="BO3" s="484"/>
      <c r="BP3" s="484"/>
      <c r="BQ3" s="484"/>
      <c r="BR3" s="484"/>
      <c r="BS3" s="484"/>
      <c r="BT3" s="484"/>
      <c r="BU3" s="484"/>
      <c r="BV3" s="484"/>
      <c r="BW3" s="484"/>
      <c r="BX3" s="484"/>
      <c r="BY3" s="484"/>
      <c r="BZ3" s="484"/>
    </row>
    <row r="4" spans="1:78" ht="9.75" customHeight="1" x14ac:dyDescent="0.15">
      <c r="A4" s="99"/>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484"/>
      <c r="BK4" s="484"/>
      <c r="BL4" s="484"/>
      <c r="BM4" s="484"/>
      <c r="BN4" s="484"/>
      <c r="BO4" s="484"/>
      <c r="BP4" s="484"/>
      <c r="BQ4" s="484"/>
      <c r="BR4" s="484"/>
      <c r="BS4" s="484"/>
      <c r="BT4" s="484"/>
      <c r="BU4" s="484"/>
      <c r="BV4" s="484"/>
      <c r="BW4" s="484"/>
      <c r="BX4" s="484"/>
      <c r="BY4" s="484"/>
      <c r="BZ4" s="484"/>
    </row>
    <row r="5" spans="1:78" ht="9.75" customHeight="1" x14ac:dyDescent="0.15">
      <c r="A5" s="99"/>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286"/>
      <c r="BX5" s="286"/>
      <c r="BY5" s="286"/>
      <c r="BZ5" s="286"/>
    </row>
    <row r="6" spans="1:78" ht="18.75" customHeight="1" x14ac:dyDescent="0.15">
      <c r="A6" s="99"/>
      <c r="B6" s="485" t="s">
        <v>244</v>
      </c>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286"/>
      <c r="BK6" s="286"/>
      <c r="BL6" s="286"/>
      <c r="BM6" s="286"/>
      <c r="BN6" s="286"/>
      <c r="BO6" s="286"/>
      <c r="BP6" s="286"/>
      <c r="BQ6" s="286"/>
      <c r="BR6" s="286"/>
      <c r="BS6" s="286"/>
      <c r="BT6" s="286"/>
      <c r="BU6" s="286"/>
      <c r="BV6" s="286"/>
      <c r="BW6" s="286"/>
      <c r="BX6" s="286"/>
      <c r="BY6" s="286"/>
      <c r="BZ6" s="286"/>
    </row>
    <row r="7" spans="1:78" ht="18.75" customHeight="1" x14ac:dyDescent="0.15">
      <c r="A7" s="99"/>
      <c r="B7" s="475" t="s">
        <v>245</v>
      </c>
      <c r="C7" s="475"/>
      <c r="D7" s="475"/>
      <c r="E7" s="475"/>
      <c r="F7" s="475"/>
      <c r="G7" s="475"/>
      <c r="H7" s="475"/>
      <c r="I7" s="475" t="s">
        <v>246</v>
      </c>
      <c r="J7" s="475"/>
      <c r="K7" s="475"/>
      <c r="L7" s="475"/>
      <c r="M7" s="475"/>
      <c r="N7" s="475"/>
      <c r="O7" s="475"/>
      <c r="P7" s="475" t="s">
        <v>247</v>
      </c>
      <c r="Q7" s="475"/>
      <c r="R7" s="475"/>
      <c r="S7" s="475"/>
      <c r="T7" s="475"/>
      <c r="U7" s="475"/>
      <c r="V7" s="475"/>
      <c r="W7" s="475" t="s">
        <v>248</v>
      </c>
      <c r="X7" s="475"/>
      <c r="Y7" s="475"/>
      <c r="Z7" s="475"/>
      <c r="AA7" s="475"/>
      <c r="AB7" s="475"/>
      <c r="AC7" s="475"/>
      <c r="AD7" s="475" t="s">
        <v>249</v>
      </c>
      <c r="AE7" s="475"/>
      <c r="AF7" s="475"/>
      <c r="AG7" s="475"/>
      <c r="AH7" s="475"/>
      <c r="AI7" s="475"/>
      <c r="AJ7" s="475"/>
      <c r="AK7" s="286"/>
      <c r="AL7" s="475" t="s">
        <v>250</v>
      </c>
      <c r="AM7" s="475"/>
      <c r="AN7" s="475"/>
      <c r="AO7" s="475"/>
      <c r="AP7" s="475"/>
      <c r="AQ7" s="475"/>
      <c r="AR7" s="475"/>
      <c r="AS7" s="475"/>
      <c r="AT7" s="475" t="s">
        <v>251</v>
      </c>
      <c r="AU7" s="475"/>
      <c r="AV7" s="475"/>
      <c r="AW7" s="475"/>
      <c r="AX7" s="475"/>
      <c r="AY7" s="475"/>
      <c r="AZ7" s="475"/>
      <c r="BA7" s="475"/>
      <c r="BB7" s="475" t="s">
        <v>252</v>
      </c>
      <c r="BC7" s="475"/>
      <c r="BD7" s="475"/>
      <c r="BE7" s="475"/>
      <c r="BF7" s="475"/>
      <c r="BG7" s="475"/>
      <c r="BH7" s="475"/>
      <c r="BI7" s="475"/>
      <c r="BJ7" s="286"/>
      <c r="BK7" s="286"/>
      <c r="BL7" s="101" t="s">
        <v>253</v>
      </c>
      <c r="BM7" s="102"/>
      <c r="BN7" s="102"/>
      <c r="BO7" s="102"/>
      <c r="BP7" s="102"/>
      <c r="BQ7" s="102"/>
      <c r="BR7" s="102"/>
      <c r="BS7" s="102"/>
      <c r="BT7" s="102"/>
      <c r="BU7" s="102"/>
      <c r="BV7" s="102"/>
      <c r="BW7" s="102"/>
      <c r="BX7" s="102"/>
      <c r="BY7" s="103"/>
    </row>
    <row r="8" spans="1:78" ht="18.75" customHeight="1" x14ac:dyDescent="0.15">
      <c r="A8" s="99"/>
      <c r="B8" s="482" t="s">
        <v>254</v>
      </c>
      <c r="C8" s="482"/>
      <c r="D8" s="482"/>
      <c r="E8" s="482"/>
      <c r="F8" s="482"/>
      <c r="G8" s="482"/>
      <c r="H8" s="482"/>
      <c r="I8" s="482" t="s">
        <v>255</v>
      </c>
      <c r="J8" s="482"/>
      <c r="K8" s="482"/>
      <c r="L8" s="482"/>
      <c r="M8" s="482"/>
      <c r="N8" s="482"/>
      <c r="O8" s="482"/>
      <c r="P8" s="482" t="s">
        <v>256</v>
      </c>
      <c r="Q8" s="482"/>
      <c r="R8" s="482"/>
      <c r="S8" s="482"/>
      <c r="T8" s="482"/>
      <c r="U8" s="482"/>
      <c r="V8" s="482"/>
      <c r="W8" s="482" t="s">
        <v>257</v>
      </c>
      <c r="X8" s="482"/>
      <c r="Y8" s="482"/>
      <c r="Z8" s="482"/>
      <c r="AA8" s="482"/>
      <c r="AB8" s="482"/>
      <c r="AC8" s="482"/>
      <c r="AD8" s="483" t="s">
        <v>258</v>
      </c>
      <c r="AE8" s="483"/>
      <c r="AF8" s="483"/>
      <c r="AG8" s="483"/>
      <c r="AH8" s="483"/>
      <c r="AI8" s="483"/>
      <c r="AJ8" s="483"/>
      <c r="AK8" s="286"/>
      <c r="AL8" s="479">
        <v>5243</v>
      </c>
      <c r="AM8" s="479"/>
      <c r="AN8" s="479"/>
      <c r="AO8" s="479"/>
      <c r="AP8" s="479"/>
      <c r="AQ8" s="479"/>
      <c r="AR8" s="479"/>
      <c r="AS8" s="479"/>
      <c r="AT8" s="478">
        <v>624.69000000000005</v>
      </c>
      <c r="AU8" s="478"/>
      <c r="AV8" s="478"/>
      <c r="AW8" s="478"/>
      <c r="AX8" s="478"/>
      <c r="AY8" s="478"/>
      <c r="AZ8" s="478"/>
      <c r="BA8" s="478"/>
      <c r="BB8" s="478">
        <v>8.39</v>
      </c>
      <c r="BC8" s="478"/>
      <c r="BD8" s="478"/>
      <c r="BE8" s="478"/>
      <c r="BF8" s="478"/>
      <c r="BG8" s="478"/>
      <c r="BH8" s="478"/>
      <c r="BI8" s="478"/>
      <c r="BJ8" s="286"/>
      <c r="BK8" s="286"/>
      <c r="BL8" s="480" t="s">
        <v>259</v>
      </c>
      <c r="BM8" s="481"/>
      <c r="BN8" s="104" t="s">
        <v>260</v>
      </c>
      <c r="BO8" s="105"/>
      <c r="BP8" s="105"/>
      <c r="BQ8" s="105"/>
      <c r="BR8" s="105"/>
      <c r="BS8" s="105"/>
      <c r="BT8" s="105"/>
      <c r="BU8" s="105"/>
      <c r="BV8" s="105"/>
      <c r="BW8" s="105"/>
      <c r="BX8" s="105"/>
      <c r="BY8" s="106"/>
    </row>
    <row r="9" spans="1:78" ht="18.75" customHeight="1" x14ac:dyDescent="0.15">
      <c r="A9" s="99"/>
      <c r="B9" s="475" t="s">
        <v>261</v>
      </c>
      <c r="C9" s="475"/>
      <c r="D9" s="475"/>
      <c r="E9" s="475"/>
      <c r="F9" s="475"/>
      <c r="G9" s="475"/>
      <c r="H9" s="475"/>
      <c r="I9" s="475" t="s">
        <v>262</v>
      </c>
      <c r="J9" s="475"/>
      <c r="K9" s="475"/>
      <c r="L9" s="475"/>
      <c r="M9" s="475"/>
      <c r="N9" s="475"/>
      <c r="O9" s="475"/>
      <c r="P9" s="475" t="s">
        <v>263</v>
      </c>
      <c r="Q9" s="475"/>
      <c r="R9" s="475"/>
      <c r="S9" s="475"/>
      <c r="T9" s="475"/>
      <c r="U9" s="475"/>
      <c r="V9" s="475"/>
      <c r="W9" s="475" t="s">
        <v>264</v>
      </c>
      <c r="X9" s="475"/>
      <c r="Y9" s="475"/>
      <c r="Z9" s="475"/>
      <c r="AA9" s="475"/>
      <c r="AB9" s="475"/>
      <c r="AC9" s="475"/>
      <c r="AD9" s="475" t="s">
        <v>265</v>
      </c>
      <c r="AE9" s="475"/>
      <c r="AF9" s="475"/>
      <c r="AG9" s="475"/>
      <c r="AH9" s="475"/>
      <c r="AI9" s="475"/>
      <c r="AJ9" s="475"/>
      <c r="AK9" s="286"/>
      <c r="AL9" s="475" t="s">
        <v>266</v>
      </c>
      <c r="AM9" s="475"/>
      <c r="AN9" s="475"/>
      <c r="AO9" s="475"/>
      <c r="AP9" s="475"/>
      <c r="AQ9" s="475"/>
      <c r="AR9" s="475"/>
      <c r="AS9" s="475"/>
      <c r="AT9" s="475" t="s">
        <v>267</v>
      </c>
      <c r="AU9" s="475"/>
      <c r="AV9" s="475"/>
      <c r="AW9" s="475"/>
      <c r="AX9" s="475"/>
      <c r="AY9" s="475"/>
      <c r="AZ9" s="475"/>
      <c r="BA9" s="475"/>
      <c r="BB9" s="475" t="s">
        <v>268</v>
      </c>
      <c r="BC9" s="475"/>
      <c r="BD9" s="475"/>
      <c r="BE9" s="475"/>
      <c r="BF9" s="475"/>
      <c r="BG9" s="475"/>
      <c r="BH9" s="475"/>
      <c r="BI9" s="475"/>
      <c r="BJ9" s="286"/>
      <c r="BK9" s="286"/>
      <c r="BL9" s="476" t="s">
        <v>269</v>
      </c>
      <c r="BM9" s="477"/>
      <c r="BN9" s="107" t="s">
        <v>270</v>
      </c>
      <c r="BO9" s="108"/>
      <c r="BP9" s="108"/>
      <c r="BQ9" s="108"/>
      <c r="BR9" s="108"/>
      <c r="BS9" s="108"/>
      <c r="BT9" s="108"/>
      <c r="BU9" s="108"/>
      <c r="BV9" s="108"/>
      <c r="BW9" s="108"/>
      <c r="BX9" s="108"/>
      <c r="BY9" s="109"/>
    </row>
    <row r="10" spans="1:78" ht="18.75" customHeight="1" x14ac:dyDescent="0.15">
      <c r="A10" s="99"/>
      <c r="B10" s="478" t="s">
        <v>271</v>
      </c>
      <c r="C10" s="478"/>
      <c r="D10" s="478"/>
      <c r="E10" s="478"/>
      <c r="F10" s="478"/>
      <c r="G10" s="478"/>
      <c r="H10" s="478"/>
      <c r="I10" s="478" t="s">
        <v>272</v>
      </c>
      <c r="J10" s="478"/>
      <c r="K10" s="478"/>
      <c r="L10" s="478"/>
      <c r="M10" s="478"/>
      <c r="N10" s="478"/>
      <c r="O10" s="478"/>
      <c r="P10" s="478">
        <v>73.739999999999995</v>
      </c>
      <c r="Q10" s="478"/>
      <c r="R10" s="478"/>
      <c r="S10" s="478"/>
      <c r="T10" s="478"/>
      <c r="U10" s="478"/>
      <c r="V10" s="478"/>
      <c r="W10" s="478">
        <v>45.63</v>
      </c>
      <c r="X10" s="478"/>
      <c r="Y10" s="478"/>
      <c r="Z10" s="478"/>
      <c r="AA10" s="478"/>
      <c r="AB10" s="478"/>
      <c r="AC10" s="478"/>
      <c r="AD10" s="479">
        <v>3577</v>
      </c>
      <c r="AE10" s="479"/>
      <c r="AF10" s="479"/>
      <c r="AG10" s="479"/>
      <c r="AH10" s="479"/>
      <c r="AI10" s="479"/>
      <c r="AJ10" s="479"/>
      <c r="AK10" s="99"/>
      <c r="AL10" s="479">
        <v>3825</v>
      </c>
      <c r="AM10" s="479"/>
      <c r="AN10" s="479"/>
      <c r="AO10" s="479"/>
      <c r="AP10" s="479"/>
      <c r="AQ10" s="479"/>
      <c r="AR10" s="479"/>
      <c r="AS10" s="479"/>
      <c r="AT10" s="478">
        <v>1.94</v>
      </c>
      <c r="AU10" s="478"/>
      <c r="AV10" s="478"/>
      <c r="AW10" s="478"/>
      <c r="AX10" s="478"/>
      <c r="AY10" s="478"/>
      <c r="AZ10" s="478"/>
      <c r="BA10" s="478"/>
      <c r="BB10" s="478">
        <v>1971.65</v>
      </c>
      <c r="BC10" s="478"/>
      <c r="BD10" s="478"/>
      <c r="BE10" s="478"/>
      <c r="BF10" s="478"/>
      <c r="BG10" s="478"/>
      <c r="BH10" s="478"/>
      <c r="BI10" s="478"/>
      <c r="BJ10" s="99"/>
      <c r="BK10" s="99"/>
      <c r="BL10" s="468" t="s">
        <v>273</v>
      </c>
      <c r="BM10" s="469"/>
      <c r="BN10" s="110" t="s">
        <v>274</v>
      </c>
      <c r="BO10" s="111"/>
      <c r="BP10" s="111"/>
      <c r="BQ10" s="111"/>
      <c r="BR10" s="111"/>
      <c r="BS10" s="111"/>
      <c r="BT10" s="111"/>
      <c r="BU10" s="111"/>
      <c r="BV10" s="111"/>
      <c r="BW10" s="111"/>
      <c r="BX10" s="111"/>
      <c r="BY10" s="112"/>
    </row>
    <row r="11" spans="1:78" ht="9.75" customHeight="1" x14ac:dyDescent="0.15">
      <c r="A11" s="99"/>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470" t="s">
        <v>275</v>
      </c>
      <c r="BM11" s="470"/>
      <c r="BN11" s="470"/>
      <c r="BO11" s="470"/>
      <c r="BP11" s="470"/>
      <c r="BQ11" s="470"/>
      <c r="BR11" s="470"/>
      <c r="BS11" s="470"/>
      <c r="BT11" s="470"/>
      <c r="BU11" s="470"/>
      <c r="BV11" s="470"/>
      <c r="BW11" s="470"/>
      <c r="BX11" s="470"/>
      <c r="BY11" s="470"/>
      <c r="BZ11" s="470"/>
    </row>
    <row r="12" spans="1:78" ht="9.75" customHeight="1" x14ac:dyDescent="0.15">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470"/>
      <c r="BM12" s="470"/>
      <c r="BN12" s="470"/>
      <c r="BO12" s="470"/>
      <c r="BP12" s="470"/>
      <c r="BQ12" s="470"/>
      <c r="BR12" s="470"/>
      <c r="BS12" s="470"/>
      <c r="BT12" s="470"/>
      <c r="BU12" s="470"/>
      <c r="BV12" s="470"/>
      <c r="BW12" s="470"/>
      <c r="BX12" s="470"/>
      <c r="BY12" s="470"/>
      <c r="BZ12" s="470"/>
    </row>
    <row r="13" spans="1:78" ht="9.75" customHeight="1" x14ac:dyDescent="0.15">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471"/>
      <c r="BM13" s="471"/>
      <c r="BN13" s="471"/>
      <c r="BO13" s="471"/>
      <c r="BP13" s="471"/>
      <c r="BQ13" s="471"/>
      <c r="BR13" s="471"/>
      <c r="BS13" s="471"/>
      <c r="BT13" s="471"/>
      <c r="BU13" s="471"/>
      <c r="BV13" s="471"/>
      <c r="BW13" s="471"/>
      <c r="BX13" s="471"/>
      <c r="BY13" s="471"/>
      <c r="BZ13" s="471"/>
    </row>
    <row r="14" spans="1:78" ht="13.5" customHeight="1" x14ac:dyDescent="0.15">
      <c r="A14" s="99"/>
      <c r="B14" s="472" t="s">
        <v>276</v>
      </c>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4"/>
      <c r="BK14" s="99"/>
      <c r="BL14" s="462" t="s">
        <v>277</v>
      </c>
      <c r="BM14" s="463"/>
      <c r="BN14" s="463"/>
      <c r="BO14" s="463"/>
      <c r="BP14" s="463"/>
      <c r="BQ14" s="463"/>
      <c r="BR14" s="463"/>
      <c r="BS14" s="463"/>
      <c r="BT14" s="463"/>
      <c r="BU14" s="463"/>
      <c r="BV14" s="463"/>
      <c r="BW14" s="463"/>
      <c r="BX14" s="463"/>
      <c r="BY14" s="463"/>
      <c r="BZ14" s="464"/>
    </row>
    <row r="15" spans="1:78" ht="13.5" customHeight="1" x14ac:dyDescent="0.15">
      <c r="A15" s="99"/>
      <c r="B15" s="459"/>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460"/>
      <c r="BA15" s="460"/>
      <c r="BB15" s="460"/>
      <c r="BC15" s="460"/>
      <c r="BD15" s="460"/>
      <c r="BE15" s="460"/>
      <c r="BF15" s="460"/>
      <c r="BG15" s="460"/>
      <c r="BH15" s="460"/>
      <c r="BI15" s="460"/>
      <c r="BJ15" s="461"/>
      <c r="BK15" s="99"/>
      <c r="BL15" s="465"/>
      <c r="BM15" s="466"/>
      <c r="BN15" s="466"/>
      <c r="BO15" s="466"/>
      <c r="BP15" s="466"/>
      <c r="BQ15" s="466"/>
      <c r="BR15" s="466"/>
      <c r="BS15" s="466"/>
      <c r="BT15" s="466"/>
      <c r="BU15" s="466"/>
      <c r="BV15" s="466"/>
      <c r="BW15" s="466"/>
      <c r="BX15" s="466"/>
      <c r="BY15" s="466"/>
      <c r="BZ15" s="467"/>
    </row>
    <row r="16" spans="1:78" ht="13.5" customHeight="1" x14ac:dyDescent="0.15">
      <c r="A16" s="99"/>
      <c r="B16" s="113"/>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5"/>
      <c r="BK16" s="99"/>
      <c r="BL16" s="453" t="s">
        <v>278</v>
      </c>
      <c r="BM16" s="454"/>
      <c r="BN16" s="454"/>
      <c r="BO16" s="454"/>
      <c r="BP16" s="454"/>
      <c r="BQ16" s="454"/>
      <c r="BR16" s="454"/>
      <c r="BS16" s="454"/>
      <c r="BT16" s="454"/>
      <c r="BU16" s="454"/>
      <c r="BV16" s="454"/>
      <c r="BW16" s="454"/>
      <c r="BX16" s="454"/>
      <c r="BY16" s="454"/>
      <c r="BZ16" s="455"/>
    </row>
    <row r="17" spans="1:78" ht="13.5" customHeight="1" x14ac:dyDescent="0.15">
      <c r="A17" s="99"/>
      <c r="B17" s="113"/>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5"/>
      <c r="BK17" s="99"/>
      <c r="BL17" s="453"/>
      <c r="BM17" s="454"/>
      <c r="BN17" s="454"/>
      <c r="BO17" s="454"/>
      <c r="BP17" s="454"/>
      <c r="BQ17" s="454"/>
      <c r="BR17" s="454"/>
      <c r="BS17" s="454"/>
      <c r="BT17" s="454"/>
      <c r="BU17" s="454"/>
      <c r="BV17" s="454"/>
      <c r="BW17" s="454"/>
      <c r="BX17" s="454"/>
      <c r="BY17" s="454"/>
      <c r="BZ17" s="455"/>
    </row>
    <row r="18" spans="1:78" ht="13.5" customHeight="1" x14ac:dyDescent="0.15">
      <c r="A18" s="99"/>
      <c r="B18" s="113"/>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5"/>
      <c r="BK18" s="99"/>
      <c r="BL18" s="453"/>
      <c r="BM18" s="454"/>
      <c r="BN18" s="454"/>
      <c r="BO18" s="454"/>
      <c r="BP18" s="454"/>
      <c r="BQ18" s="454"/>
      <c r="BR18" s="454"/>
      <c r="BS18" s="454"/>
      <c r="BT18" s="454"/>
      <c r="BU18" s="454"/>
      <c r="BV18" s="454"/>
      <c r="BW18" s="454"/>
      <c r="BX18" s="454"/>
      <c r="BY18" s="454"/>
      <c r="BZ18" s="455"/>
    </row>
    <row r="19" spans="1:78" ht="13.5" customHeight="1" x14ac:dyDescent="0.15">
      <c r="A19" s="99"/>
      <c r="B19" s="113"/>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5"/>
      <c r="BK19" s="99"/>
      <c r="BL19" s="453"/>
      <c r="BM19" s="454"/>
      <c r="BN19" s="454"/>
      <c r="BO19" s="454"/>
      <c r="BP19" s="454"/>
      <c r="BQ19" s="454"/>
      <c r="BR19" s="454"/>
      <c r="BS19" s="454"/>
      <c r="BT19" s="454"/>
      <c r="BU19" s="454"/>
      <c r="BV19" s="454"/>
      <c r="BW19" s="454"/>
      <c r="BX19" s="454"/>
      <c r="BY19" s="454"/>
      <c r="BZ19" s="455"/>
    </row>
    <row r="20" spans="1:78" ht="13.5" customHeight="1" x14ac:dyDescent="0.15">
      <c r="A20" s="99"/>
      <c r="B20" s="113"/>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5"/>
      <c r="BK20" s="99"/>
      <c r="BL20" s="453"/>
      <c r="BM20" s="454"/>
      <c r="BN20" s="454"/>
      <c r="BO20" s="454"/>
      <c r="BP20" s="454"/>
      <c r="BQ20" s="454"/>
      <c r="BR20" s="454"/>
      <c r="BS20" s="454"/>
      <c r="BT20" s="454"/>
      <c r="BU20" s="454"/>
      <c r="BV20" s="454"/>
      <c r="BW20" s="454"/>
      <c r="BX20" s="454"/>
      <c r="BY20" s="454"/>
      <c r="BZ20" s="455"/>
    </row>
    <row r="21" spans="1:78" ht="13.5" customHeight="1" x14ac:dyDescent="0.15">
      <c r="A21" s="99"/>
      <c r="B21" s="113"/>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5"/>
      <c r="BK21" s="99"/>
      <c r="BL21" s="453"/>
      <c r="BM21" s="454"/>
      <c r="BN21" s="454"/>
      <c r="BO21" s="454"/>
      <c r="BP21" s="454"/>
      <c r="BQ21" s="454"/>
      <c r="BR21" s="454"/>
      <c r="BS21" s="454"/>
      <c r="BT21" s="454"/>
      <c r="BU21" s="454"/>
      <c r="BV21" s="454"/>
      <c r="BW21" s="454"/>
      <c r="BX21" s="454"/>
      <c r="BY21" s="454"/>
      <c r="BZ21" s="455"/>
    </row>
    <row r="22" spans="1:78" ht="13.5" customHeight="1" x14ac:dyDescent="0.15">
      <c r="A22" s="99"/>
      <c r="B22" s="113"/>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5"/>
      <c r="BK22" s="99"/>
      <c r="BL22" s="453"/>
      <c r="BM22" s="454"/>
      <c r="BN22" s="454"/>
      <c r="BO22" s="454"/>
      <c r="BP22" s="454"/>
      <c r="BQ22" s="454"/>
      <c r="BR22" s="454"/>
      <c r="BS22" s="454"/>
      <c r="BT22" s="454"/>
      <c r="BU22" s="454"/>
      <c r="BV22" s="454"/>
      <c r="BW22" s="454"/>
      <c r="BX22" s="454"/>
      <c r="BY22" s="454"/>
      <c r="BZ22" s="455"/>
    </row>
    <row r="23" spans="1:78" ht="13.5" customHeight="1" x14ac:dyDescent="0.15">
      <c r="A23" s="99"/>
      <c r="B23" s="113"/>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5"/>
      <c r="BK23" s="99"/>
      <c r="BL23" s="453"/>
      <c r="BM23" s="454"/>
      <c r="BN23" s="454"/>
      <c r="BO23" s="454"/>
      <c r="BP23" s="454"/>
      <c r="BQ23" s="454"/>
      <c r="BR23" s="454"/>
      <c r="BS23" s="454"/>
      <c r="BT23" s="454"/>
      <c r="BU23" s="454"/>
      <c r="BV23" s="454"/>
      <c r="BW23" s="454"/>
      <c r="BX23" s="454"/>
      <c r="BY23" s="454"/>
      <c r="BZ23" s="455"/>
    </row>
    <row r="24" spans="1:78" ht="13.5" customHeight="1" x14ac:dyDescent="0.15">
      <c r="A24" s="99"/>
      <c r="B24" s="113"/>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5"/>
      <c r="BK24" s="99"/>
      <c r="BL24" s="453"/>
      <c r="BM24" s="454"/>
      <c r="BN24" s="454"/>
      <c r="BO24" s="454"/>
      <c r="BP24" s="454"/>
      <c r="BQ24" s="454"/>
      <c r="BR24" s="454"/>
      <c r="BS24" s="454"/>
      <c r="BT24" s="454"/>
      <c r="BU24" s="454"/>
      <c r="BV24" s="454"/>
      <c r="BW24" s="454"/>
      <c r="BX24" s="454"/>
      <c r="BY24" s="454"/>
      <c r="BZ24" s="455"/>
    </row>
    <row r="25" spans="1:78" ht="13.5" customHeight="1" x14ac:dyDescent="0.15">
      <c r="A25" s="99"/>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5"/>
      <c r="BK25" s="99"/>
      <c r="BL25" s="453"/>
      <c r="BM25" s="454"/>
      <c r="BN25" s="454"/>
      <c r="BO25" s="454"/>
      <c r="BP25" s="454"/>
      <c r="BQ25" s="454"/>
      <c r="BR25" s="454"/>
      <c r="BS25" s="454"/>
      <c r="BT25" s="454"/>
      <c r="BU25" s="454"/>
      <c r="BV25" s="454"/>
      <c r="BW25" s="454"/>
      <c r="BX25" s="454"/>
      <c r="BY25" s="454"/>
      <c r="BZ25" s="455"/>
    </row>
    <row r="26" spans="1:78" ht="13.5" customHeight="1" x14ac:dyDescent="0.15">
      <c r="A26" s="99"/>
      <c r="B26" s="113"/>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5"/>
      <c r="BK26" s="99"/>
      <c r="BL26" s="453"/>
      <c r="BM26" s="454"/>
      <c r="BN26" s="454"/>
      <c r="BO26" s="454"/>
      <c r="BP26" s="454"/>
      <c r="BQ26" s="454"/>
      <c r="BR26" s="454"/>
      <c r="BS26" s="454"/>
      <c r="BT26" s="454"/>
      <c r="BU26" s="454"/>
      <c r="BV26" s="454"/>
      <c r="BW26" s="454"/>
      <c r="BX26" s="454"/>
      <c r="BY26" s="454"/>
      <c r="BZ26" s="455"/>
    </row>
    <row r="27" spans="1:78" ht="13.5" customHeight="1" x14ac:dyDescent="0.15">
      <c r="A27" s="99"/>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5"/>
      <c r="BK27" s="99"/>
      <c r="BL27" s="453"/>
      <c r="BM27" s="454"/>
      <c r="BN27" s="454"/>
      <c r="BO27" s="454"/>
      <c r="BP27" s="454"/>
      <c r="BQ27" s="454"/>
      <c r="BR27" s="454"/>
      <c r="BS27" s="454"/>
      <c r="BT27" s="454"/>
      <c r="BU27" s="454"/>
      <c r="BV27" s="454"/>
      <c r="BW27" s="454"/>
      <c r="BX27" s="454"/>
      <c r="BY27" s="454"/>
      <c r="BZ27" s="455"/>
    </row>
    <row r="28" spans="1:78" ht="13.5" customHeight="1" x14ac:dyDescent="0.15">
      <c r="A28" s="99"/>
      <c r="B28" s="113"/>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5"/>
      <c r="BK28" s="99"/>
      <c r="BL28" s="453"/>
      <c r="BM28" s="454"/>
      <c r="BN28" s="454"/>
      <c r="BO28" s="454"/>
      <c r="BP28" s="454"/>
      <c r="BQ28" s="454"/>
      <c r="BR28" s="454"/>
      <c r="BS28" s="454"/>
      <c r="BT28" s="454"/>
      <c r="BU28" s="454"/>
      <c r="BV28" s="454"/>
      <c r="BW28" s="454"/>
      <c r="BX28" s="454"/>
      <c r="BY28" s="454"/>
      <c r="BZ28" s="455"/>
    </row>
    <row r="29" spans="1:78" ht="13.5" customHeight="1" x14ac:dyDescent="0.15">
      <c r="A29" s="99"/>
      <c r="B29" s="113"/>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114"/>
      <c r="BG29" s="114"/>
      <c r="BH29" s="114"/>
      <c r="BI29" s="114"/>
      <c r="BJ29" s="115"/>
      <c r="BK29" s="99"/>
      <c r="BL29" s="453"/>
      <c r="BM29" s="454"/>
      <c r="BN29" s="454"/>
      <c r="BO29" s="454"/>
      <c r="BP29" s="454"/>
      <c r="BQ29" s="454"/>
      <c r="BR29" s="454"/>
      <c r="BS29" s="454"/>
      <c r="BT29" s="454"/>
      <c r="BU29" s="454"/>
      <c r="BV29" s="454"/>
      <c r="BW29" s="454"/>
      <c r="BX29" s="454"/>
      <c r="BY29" s="454"/>
      <c r="BZ29" s="455"/>
    </row>
    <row r="30" spans="1:78" ht="13.5" customHeight="1" x14ac:dyDescent="0.15">
      <c r="A30" s="99"/>
      <c r="B30" s="113"/>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5"/>
      <c r="BK30" s="99"/>
      <c r="BL30" s="453"/>
      <c r="BM30" s="454"/>
      <c r="BN30" s="454"/>
      <c r="BO30" s="454"/>
      <c r="BP30" s="454"/>
      <c r="BQ30" s="454"/>
      <c r="BR30" s="454"/>
      <c r="BS30" s="454"/>
      <c r="BT30" s="454"/>
      <c r="BU30" s="454"/>
      <c r="BV30" s="454"/>
      <c r="BW30" s="454"/>
      <c r="BX30" s="454"/>
      <c r="BY30" s="454"/>
      <c r="BZ30" s="455"/>
    </row>
    <row r="31" spans="1:78" ht="13.5" customHeight="1" x14ac:dyDescent="0.15">
      <c r="A31" s="99"/>
      <c r="B31" s="113"/>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5"/>
      <c r="BK31" s="99"/>
      <c r="BL31" s="453"/>
      <c r="BM31" s="454"/>
      <c r="BN31" s="454"/>
      <c r="BO31" s="454"/>
      <c r="BP31" s="454"/>
      <c r="BQ31" s="454"/>
      <c r="BR31" s="454"/>
      <c r="BS31" s="454"/>
      <c r="BT31" s="454"/>
      <c r="BU31" s="454"/>
      <c r="BV31" s="454"/>
      <c r="BW31" s="454"/>
      <c r="BX31" s="454"/>
      <c r="BY31" s="454"/>
      <c r="BZ31" s="455"/>
    </row>
    <row r="32" spans="1:78" ht="13.5" customHeight="1" x14ac:dyDescent="0.15">
      <c r="A32" s="99"/>
      <c r="B32" s="113"/>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5"/>
      <c r="BK32" s="99"/>
      <c r="BL32" s="453"/>
      <c r="BM32" s="454"/>
      <c r="BN32" s="454"/>
      <c r="BO32" s="454"/>
      <c r="BP32" s="454"/>
      <c r="BQ32" s="454"/>
      <c r="BR32" s="454"/>
      <c r="BS32" s="454"/>
      <c r="BT32" s="454"/>
      <c r="BU32" s="454"/>
      <c r="BV32" s="454"/>
      <c r="BW32" s="454"/>
      <c r="BX32" s="454"/>
      <c r="BY32" s="454"/>
      <c r="BZ32" s="455"/>
    </row>
    <row r="33" spans="1:78" ht="13.5" customHeight="1" x14ac:dyDescent="0.15">
      <c r="A33" s="99"/>
      <c r="B33" s="113"/>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5"/>
      <c r="BK33" s="99"/>
      <c r="BL33" s="453"/>
      <c r="BM33" s="454"/>
      <c r="BN33" s="454"/>
      <c r="BO33" s="454"/>
      <c r="BP33" s="454"/>
      <c r="BQ33" s="454"/>
      <c r="BR33" s="454"/>
      <c r="BS33" s="454"/>
      <c r="BT33" s="454"/>
      <c r="BU33" s="454"/>
      <c r="BV33" s="454"/>
      <c r="BW33" s="454"/>
      <c r="BX33" s="454"/>
      <c r="BY33" s="454"/>
      <c r="BZ33" s="455"/>
    </row>
    <row r="34" spans="1:78" ht="13.5" customHeight="1" x14ac:dyDescent="0.15">
      <c r="A34" s="99"/>
      <c r="B34" s="113"/>
      <c r="C34" s="116"/>
      <c r="D34" s="116"/>
      <c r="E34" s="116"/>
      <c r="F34" s="116"/>
      <c r="G34" s="116"/>
      <c r="H34" s="116"/>
      <c r="I34" s="116"/>
      <c r="J34" s="116"/>
      <c r="K34" s="116"/>
      <c r="L34" s="116"/>
      <c r="M34" s="116"/>
      <c r="N34" s="116"/>
      <c r="O34" s="116"/>
      <c r="P34" s="116"/>
      <c r="Q34" s="117"/>
      <c r="R34" s="116"/>
      <c r="S34" s="116"/>
      <c r="T34" s="116"/>
      <c r="U34" s="116"/>
      <c r="V34" s="116"/>
      <c r="W34" s="116"/>
      <c r="X34" s="116"/>
      <c r="Y34" s="116"/>
      <c r="Z34" s="116"/>
      <c r="AA34" s="116"/>
      <c r="AB34" s="116"/>
      <c r="AC34" s="116"/>
      <c r="AD34" s="116"/>
      <c r="AE34" s="116"/>
      <c r="AF34" s="117"/>
      <c r="AG34" s="116"/>
      <c r="AH34" s="116"/>
      <c r="AI34" s="116"/>
      <c r="AJ34" s="116"/>
      <c r="AK34" s="116"/>
      <c r="AL34" s="116"/>
      <c r="AM34" s="116"/>
      <c r="AN34" s="116"/>
      <c r="AO34" s="116"/>
      <c r="AP34" s="116"/>
      <c r="AQ34" s="116"/>
      <c r="AR34" s="116"/>
      <c r="AS34" s="116"/>
      <c r="AT34" s="116"/>
      <c r="AU34" s="117"/>
      <c r="AV34" s="116"/>
      <c r="AW34" s="116"/>
      <c r="AX34" s="116"/>
      <c r="AY34" s="116"/>
      <c r="AZ34" s="116"/>
      <c r="BA34" s="116"/>
      <c r="BB34" s="116"/>
      <c r="BC34" s="116"/>
      <c r="BD34" s="116"/>
      <c r="BE34" s="116"/>
      <c r="BF34" s="116"/>
      <c r="BG34" s="116"/>
      <c r="BH34" s="116"/>
      <c r="BI34" s="116"/>
      <c r="BJ34" s="115"/>
      <c r="BK34" s="99"/>
      <c r="BL34" s="453"/>
      <c r="BM34" s="454"/>
      <c r="BN34" s="454"/>
      <c r="BO34" s="454"/>
      <c r="BP34" s="454"/>
      <c r="BQ34" s="454"/>
      <c r="BR34" s="454"/>
      <c r="BS34" s="454"/>
      <c r="BT34" s="454"/>
      <c r="BU34" s="454"/>
      <c r="BV34" s="454"/>
      <c r="BW34" s="454"/>
      <c r="BX34" s="454"/>
      <c r="BY34" s="454"/>
      <c r="BZ34" s="455"/>
    </row>
    <row r="35" spans="1:78" ht="13.5" customHeight="1" x14ac:dyDescent="0.15">
      <c r="A35" s="99"/>
      <c r="B35" s="113"/>
      <c r="C35" s="116"/>
      <c r="D35" s="116"/>
      <c r="E35" s="116"/>
      <c r="F35" s="116"/>
      <c r="G35" s="116"/>
      <c r="H35" s="116"/>
      <c r="I35" s="116"/>
      <c r="J35" s="116"/>
      <c r="K35" s="116"/>
      <c r="L35" s="116"/>
      <c r="M35" s="116"/>
      <c r="N35" s="116"/>
      <c r="O35" s="116"/>
      <c r="P35" s="116"/>
      <c r="Q35" s="117"/>
      <c r="R35" s="116"/>
      <c r="S35" s="116"/>
      <c r="T35" s="116"/>
      <c r="U35" s="116"/>
      <c r="V35" s="116"/>
      <c r="W35" s="116"/>
      <c r="X35" s="116"/>
      <c r="Y35" s="116"/>
      <c r="Z35" s="116"/>
      <c r="AA35" s="116"/>
      <c r="AB35" s="116"/>
      <c r="AC35" s="116"/>
      <c r="AD35" s="116"/>
      <c r="AE35" s="116"/>
      <c r="AF35" s="117"/>
      <c r="AG35" s="116"/>
      <c r="AH35" s="116"/>
      <c r="AI35" s="116"/>
      <c r="AJ35" s="116"/>
      <c r="AK35" s="116"/>
      <c r="AL35" s="116"/>
      <c r="AM35" s="116"/>
      <c r="AN35" s="116"/>
      <c r="AO35" s="116"/>
      <c r="AP35" s="116"/>
      <c r="AQ35" s="116"/>
      <c r="AR35" s="116"/>
      <c r="AS35" s="116"/>
      <c r="AT35" s="116"/>
      <c r="AU35" s="117"/>
      <c r="AV35" s="116"/>
      <c r="AW35" s="116"/>
      <c r="AX35" s="116"/>
      <c r="AY35" s="116"/>
      <c r="AZ35" s="116"/>
      <c r="BA35" s="116"/>
      <c r="BB35" s="116"/>
      <c r="BC35" s="116"/>
      <c r="BD35" s="116"/>
      <c r="BE35" s="116"/>
      <c r="BF35" s="116"/>
      <c r="BG35" s="116"/>
      <c r="BH35" s="116"/>
      <c r="BI35" s="116"/>
      <c r="BJ35" s="115"/>
      <c r="BK35" s="99"/>
      <c r="BL35" s="453"/>
      <c r="BM35" s="454"/>
      <c r="BN35" s="454"/>
      <c r="BO35" s="454"/>
      <c r="BP35" s="454"/>
      <c r="BQ35" s="454"/>
      <c r="BR35" s="454"/>
      <c r="BS35" s="454"/>
      <c r="BT35" s="454"/>
      <c r="BU35" s="454"/>
      <c r="BV35" s="454"/>
      <c r="BW35" s="454"/>
      <c r="BX35" s="454"/>
      <c r="BY35" s="454"/>
      <c r="BZ35" s="455"/>
    </row>
    <row r="36" spans="1:78" ht="13.5" customHeight="1" x14ac:dyDescent="0.15">
      <c r="A36" s="99"/>
      <c r="B36" s="113"/>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5"/>
      <c r="BK36" s="99"/>
      <c r="BL36" s="453"/>
      <c r="BM36" s="454"/>
      <c r="BN36" s="454"/>
      <c r="BO36" s="454"/>
      <c r="BP36" s="454"/>
      <c r="BQ36" s="454"/>
      <c r="BR36" s="454"/>
      <c r="BS36" s="454"/>
      <c r="BT36" s="454"/>
      <c r="BU36" s="454"/>
      <c r="BV36" s="454"/>
      <c r="BW36" s="454"/>
      <c r="BX36" s="454"/>
      <c r="BY36" s="454"/>
      <c r="BZ36" s="455"/>
    </row>
    <row r="37" spans="1:78" ht="13.5" customHeight="1" x14ac:dyDescent="0.15">
      <c r="A37" s="99"/>
      <c r="B37" s="113"/>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5"/>
      <c r="BK37" s="99"/>
      <c r="BL37" s="453"/>
      <c r="BM37" s="454"/>
      <c r="BN37" s="454"/>
      <c r="BO37" s="454"/>
      <c r="BP37" s="454"/>
      <c r="BQ37" s="454"/>
      <c r="BR37" s="454"/>
      <c r="BS37" s="454"/>
      <c r="BT37" s="454"/>
      <c r="BU37" s="454"/>
      <c r="BV37" s="454"/>
      <c r="BW37" s="454"/>
      <c r="BX37" s="454"/>
      <c r="BY37" s="454"/>
      <c r="BZ37" s="455"/>
    </row>
    <row r="38" spans="1:78" ht="13.5" customHeight="1" x14ac:dyDescent="0.15">
      <c r="A38" s="99"/>
      <c r="B38" s="113"/>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5"/>
      <c r="BK38" s="99"/>
      <c r="BL38" s="453"/>
      <c r="BM38" s="454"/>
      <c r="BN38" s="454"/>
      <c r="BO38" s="454"/>
      <c r="BP38" s="454"/>
      <c r="BQ38" s="454"/>
      <c r="BR38" s="454"/>
      <c r="BS38" s="454"/>
      <c r="BT38" s="454"/>
      <c r="BU38" s="454"/>
      <c r="BV38" s="454"/>
      <c r="BW38" s="454"/>
      <c r="BX38" s="454"/>
      <c r="BY38" s="454"/>
      <c r="BZ38" s="455"/>
    </row>
    <row r="39" spans="1:78" ht="13.5" customHeight="1" x14ac:dyDescent="0.15">
      <c r="A39" s="99"/>
      <c r="B39" s="113"/>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5"/>
      <c r="BK39" s="99"/>
      <c r="BL39" s="453"/>
      <c r="BM39" s="454"/>
      <c r="BN39" s="454"/>
      <c r="BO39" s="454"/>
      <c r="BP39" s="454"/>
      <c r="BQ39" s="454"/>
      <c r="BR39" s="454"/>
      <c r="BS39" s="454"/>
      <c r="BT39" s="454"/>
      <c r="BU39" s="454"/>
      <c r="BV39" s="454"/>
      <c r="BW39" s="454"/>
      <c r="BX39" s="454"/>
      <c r="BY39" s="454"/>
      <c r="BZ39" s="455"/>
    </row>
    <row r="40" spans="1:78" ht="13.5" customHeight="1" x14ac:dyDescent="0.15">
      <c r="A40" s="99"/>
      <c r="B40" s="113"/>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5"/>
      <c r="BK40" s="99"/>
      <c r="BL40" s="453"/>
      <c r="BM40" s="454"/>
      <c r="BN40" s="454"/>
      <c r="BO40" s="454"/>
      <c r="BP40" s="454"/>
      <c r="BQ40" s="454"/>
      <c r="BR40" s="454"/>
      <c r="BS40" s="454"/>
      <c r="BT40" s="454"/>
      <c r="BU40" s="454"/>
      <c r="BV40" s="454"/>
      <c r="BW40" s="454"/>
      <c r="BX40" s="454"/>
      <c r="BY40" s="454"/>
      <c r="BZ40" s="455"/>
    </row>
    <row r="41" spans="1:78" ht="13.5" customHeight="1" x14ac:dyDescent="0.15">
      <c r="A41" s="99"/>
      <c r="B41" s="113"/>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5"/>
      <c r="BK41" s="99"/>
      <c r="BL41" s="453"/>
      <c r="BM41" s="454"/>
      <c r="BN41" s="454"/>
      <c r="BO41" s="454"/>
      <c r="BP41" s="454"/>
      <c r="BQ41" s="454"/>
      <c r="BR41" s="454"/>
      <c r="BS41" s="454"/>
      <c r="BT41" s="454"/>
      <c r="BU41" s="454"/>
      <c r="BV41" s="454"/>
      <c r="BW41" s="454"/>
      <c r="BX41" s="454"/>
      <c r="BY41" s="454"/>
      <c r="BZ41" s="455"/>
    </row>
    <row r="42" spans="1:78" ht="13.5" customHeight="1" x14ac:dyDescent="0.15">
      <c r="A42" s="99"/>
      <c r="B42" s="113"/>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5"/>
      <c r="BK42" s="99"/>
      <c r="BL42" s="453"/>
      <c r="BM42" s="454"/>
      <c r="BN42" s="454"/>
      <c r="BO42" s="454"/>
      <c r="BP42" s="454"/>
      <c r="BQ42" s="454"/>
      <c r="BR42" s="454"/>
      <c r="BS42" s="454"/>
      <c r="BT42" s="454"/>
      <c r="BU42" s="454"/>
      <c r="BV42" s="454"/>
      <c r="BW42" s="454"/>
      <c r="BX42" s="454"/>
      <c r="BY42" s="454"/>
      <c r="BZ42" s="455"/>
    </row>
    <row r="43" spans="1:78" ht="13.5" customHeight="1" x14ac:dyDescent="0.15">
      <c r="A43" s="99"/>
      <c r="B43" s="113"/>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5"/>
      <c r="BK43" s="99"/>
      <c r="BL43" s="453"/>
      <c r="BM43" s="454"/>
      <c r="BN43" s="454"/>
      <c r="BO43" s="454"/>
      <c r="BP43" s="454"/>
      <c r="BQ43" s="454"/>
      <c r="BR43" s="454"/>
      <c r="BS43" s="454"/>
      <c r="BT43" s="454"/>
      <c r="BU43" s="454"/>
      <c r="BV43" s="454"/>
      <c r="BW43" s="454"/>
      <c r="BX43" s="454"/>
      <c r="BY43" s="454"/>
      <c r="BZ43" s="455"/>
    </row>
    <row r="44" spans="1:78" ht="13.5" customHeight="1" x14ac:dyDescent="0.15">
      <c r="A44" s="99"/>
      <c r="B44" s="113"/>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5"/>
      <c r="BK44" s="99"/>
      <c r="BL44" s="456"/>
      <c r="BM44" s="457"/>
      <c r="BN44" s="457"/>
      <c r="BO44" s="457"/>
      <c r="BP44" s="457"/>
      <c r="BQ44" s="457"/>
      <c r="BR44" s="457"/>
      <c r="BS44" s="457"/>
      <c r="BT44" s="457"/>
      <c r="BU44" s="457"/>
      <c r="BV44" s="457"/>
      <c r="BW44" s="457"/>
      <c r="BX44" s="457"/>
      <c r="BY44" s="457"/>
      <c r="BZ44" s="458"/>
    </row>
    <row r="45" spans="1:78" ht="13.5" customHeight="1" x14ac:dyDescent="0.15">
      <c r="A45" s="99"/>
      <c r="B45" s="113"/>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5"/>
      <c r="BK45" s="99"/>
      <c r="BL45" s="462" t="s">
        <v>279</v>
      </c>
      <c r="BM45" s="463"/>
      <c r="BN45" s="463"/>
      <c r="BO45" s="463"/>
      <c r="BP45" s="463"/>
      <c r="BQ45" s="463"/>
      <c r="BR45" s="463"/>
      <c r="BS45" s="463"/>
      <c r="BT45" s="463"/>
      <c r="BU45" s="463"/>
      <c r="BV45" s="463"/>
      <c r="BW45" s="463"/>
      <c r="BX45" s="463"/>
      <c r="BY45" s="463"/>
      <c r="BZ45" s="464"/>
    </row>
    <row r="46" spans="1:78" ht="13.5" customHeight="1" x14ac:dyDescent="0.15">
      <c r="A46" s="99"/>
      <c r="B46" s="113"/>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5"/>
      <c r="BK46" s="99"/>
      <c r="BL46" s="465"/>
      <c r="BM46" s="466"/>
      <c r="BN46" s="466"/>
      <c r="BO46" s="466"/>
      <c r="BP46" s="466"/>
      <c r="BQ46" s="466"/>
      <c r="BR46" s="466"/>
      <c r="BS46" s="466"/>
      <c r="BT46" s="466"/>
      <c r="BU46" s="466"/>
      <c r="BV46" s="466"/>
      <c r="BW46" s="466"/>
      <c r="BX46" s="466"/>
      <c r="BY46" s="466"/>
      <c r="BZ46" s="467"/>
    </row>
    <row r="47" spans="1:78" ht="13.5" customHeight="1" x14ac:dyDescent="0.15">
      <c r="A47" s="99"/>
      <c r="B47" s="113"/>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5"/>
      <c r="BK47" s="99"/>
      <c r="BL47" s="453" t="s">
        <v>280</v>
      </c>
      <c r="BM47" s="454"/>
      <c r="BN47" s="454"/>
      <c r="BO47" s="454"/>
      <c r="BP47" s="454"/>
      <c r="BQ47" s="454"/>
      <c r="BR47" s="454"/>
      <c r="BS47" s="454"/>
      <c r="BT47" s="454"/>
      <c r="BU47" s="454"/>
      <c r="BV47" s="454"/>
      <c r="BW47" s="454"/>
      <c r="BX47" s="454"/>
      <c r="BY47" s="454"/>
      <c r="BZ47" s="455"/>
    </row>
    <row r="48" spans="1:78" ht="13.5" customHeight="1" x14ac:dyDescent="0.15">
      <c r="A48" s="99"/>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5"/>
      <c r="BK48" s="99"/>
      <c r="BL48" s="453"/>
      <c r="BM48" s="454"/>
      <c r="BN48" s="454"/>
      <c r="BO48" s="454"/>
      <c r="BP48" s="454"/>
      <c r="BQ48" s="454"/>
      <c r="BR48" s="454"/>
      <c r="BS48" s="454"/>
      <c r="BT48" s="454"/>
      <c r="BU48" s="454"/>
      <c r="BV48" s="454"/>
      <c r="BW48" s="454"/>
      <c r="BX48" s="454"/>
      <c r="BY48" s="454"/>
      <c r="BZ48" s="455"/>
    </row>
    <row r="49" spans="1:78" ht="13.5" customHeight="1" x14ac:dyDescent="0.15">
      <c r="A49" s="99"/>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5"/>
      <c r="BK49" s="99"/>
      <c r="BL49" s="453"/>
      <c r="BM49" s="454"/>
      <c r="BN49" s="454"/>
      <c r="BO49" s="454"/>
      <c r="BP49" s="454"/>
      <c r="BQ49" s="454"/>
      <c r="BR49" s="454"/>
      <c r="BS49" s="454"/>
      <c r="BT49" s="454"/>
      <c r="BU49" s="454"/>
      <c r="BV49" s="454"/>
      <c r="BW49" s="454"/>
      <c r="BX49" s="454"/>
      <c r="BY49" s="454"/>
      <c r="BZ49" s="455"/>
    </row>
    <row r="50" spans="1:78" ht="13.5" customHeight="1" x14ac:dyDescent="0.15">
      <c r="A50" s="99"/>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5"/>
      <c r="BK50" s="99"/>
      <c r="BL50" s="453"/>
      <c r="BM50" s="454"/>
      <c r="BN50" s="454"/>
      <c r="BO50" s="454"/>
      <c r="BP50" s="454"/>
      <c r="BQ50" s="454"/>
      <c r="BR50" s="454"/>
      <c r="BS50" s="454"/>
      <c r="BT50" s="454"/>
      <c r="BU50" s="454"/>
      <c r="BV50" s="454"/>
      <c r="BW50" s="454"/>
      <c r="BX50" s="454"/>
      <c r="BY50" s="454"/>
      <c r="BZ50" s="455"/>
    </row>
    <row r="51" spans="1:78" ht="13.5" customHeight="1" x14ac:dyDescent="0.15">
      <c r="A51" s="99"/>
      <c r="B51" s="113"/>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5"/>
      <c r="BK51" s="99"/>
      <c r="BL51" s="453"/>
      <c r="BM51" s="454"/>
      <c r="BN51" s="454"/>
      <c r="BO51" s="454"/>
      <c r="BP51" s="454"/>
      <c r="BQ51" s="454"/>
      <c r="BR51" s="454"/>
      <c r="BS51" s="454"/>
      <c r="BT51" s="454"/>
      <c r="BU51" s="454"/>
      <c r="BV51" s="454"/>
      <c r="BW51" s="454"/>
      <c r="BX51" s="454"/>
      <c r="BY51" s="454"/>
      <c r="BZ51" s="455"/>
    </row>
    <row r="52" spans="1:78" ht="13.5" customHeight="1" x14ac:dyDescent="0.15">
      <c r="A52" s="99"/>
      <c r="B52" s="113"/>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5"/>
      <c r="BK52" s="99"/>
      <c r="BL52" s="453"/>
      <c r="BM52" s="454"/>
      <c r="BN52" s="454"/>
      <c r="BO52" s="454"/>
      <c r="BP52" s="454"/>
      <c r="BQ52" s="454"/>
      <c r="BR52" s="454"/>
      <c r="BS52" s="454"/>
      <c r="BT52" s="454"/>
      <c r="BU52" s="454"/>
      <c r="BV52" s="454"/>
      <c r="BW52" s="454"/>
      <c r="BX52" s="454"/>
      <c r="BY52" s="454"/>
      <c r="BZ52" s="455"/>
    </row>
    <row r="53" spans="1:78" ht="13.5" customHeight="1" x14ac:dyDescent="0.15">
      <c r="A53" s="99"/>
      <c r="B53" s="113"/>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5"/>
      <c r="BK53" s="99"/>
      <c r="BL53" s="453"/>
      <c r="BM53" s="454"/>
      <c r="BN53" s="454"/>
      <c r="BO53" s="454"/>
      <c r="BP53" s="454"/>
      <c r="BQ53" s="454"/>
      <c r="BR53" s="454"/>
      <c r="BS53" s="454"/>
      <c r="BT53" s="454"/>
      <c r="BU53" s="454"/>
      <c r="BV53" s="454"/>
      <c r="BW53" s="454"/>
      <c r="BX53" s="454"/>
      <c r="BY53" s="454"/>
      <c r="BZ53" s="455"/>
    </row>
    <row r="54" spans="1:78" ht="13.5" customHeight="1" x14ac:dyDescent="0.15">
      <c r="A54" s="99"/>
      <c r="B54" s="113"/>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5"/>
      <c r="BK54" s="99"/>
      <c r="BL54" s="453"/>
      <c r="BM54" s="454"/>
      <c r="BN54" s="454"/>
      <c r="BO54" s="454"/>
      <c r="BP54" s="454"/>
      <c r="BQ54" s="454"/>
      <c r="BR54" s="454"/>
      <c r="BS54" s="454"/>
      <c r="BT54" s="454"/>
      <c r="BU54" s="454"/>
      <c r="BV54" s="454"/>
      <c r="BW54" s="454"/>
      <c r="BX54" s="454"/>
      <c r="BY54" s="454"/>
      <c r="BZ54" s="455"/>
    </row>
    <row r="55" spans="1:78" ht="13.5" customHeight="1" x14ac:dyDescent="0.15">
      <c r="A55" s="99"/>
      <c r="B55" s="113"/>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5"/>
      <c r="BK55" s="99"/>
      <c r="BL55" s="453"/>
      <c r="BM55" s="454"/>
      <c r="BN55" s="454"/>
      <c r="BO55" s="454"/>
      <c r="BP55" s="454"/>
      <c r="BQ55" s="454"/>
      <c r="BR55" s="454"/>
      <c r="BS55" s="454"/>
      <c r="BT55" s="454"/>
      <c r="BU55" s="454"/>
      <c r="BV55" s="454"/>
      <c r="BW55" s="454"/>
      <c r="BX55" s="454"/>
      <c r="BY55" s="454"/>
      <c r="BZ55" s="455"/>
    </row>
    <row r="56" spans="1:78" ht="13.5" customHeight="1" x14ac:dyDescent="0.15">
      <c r="A56" s="99"/>
      <c r="B56" s="113"/>
      <c r="C56" s="116"/>
      <c r="D56" s="116"/>
      <c r="E56" s="116"/>
      <c r="F56" s="116"/>
      <c r="G56" s="116"/>
      <c r="H56" s="116"/>
      <c r="I56" s="116"/>
      <c r="J56" s="116"/>
      <c r="K56" s="116"/>
      <c r="L56" s="116"/>
      <c r="M56" s="116"/>
      <c r="N56" s="116"/>
      <c r="O56" s="116"/>
      <c r="P56" s="116"/>
      <c r="Q56" s="117"/>
      <c r="R56" s="116"/>
      <c r="S56" s="116"/>
      <c r="T56" s="116"/>
      <c r="U56" s="116"/>
      <c r="V56" s="116"/>
      <c r="W56" s="116"/>
      <c r="X56" s="116"/>
      <c r="Y56" s="116"/>
      <c r="Z56" s="116"/>
      <c r="AA56" s="116"/>
      <c r="AB56" s="116"/>
      <c r="AC56" s="116"/>
      <c r="AD56" s="116"/>
      <c r="AE56" s="116"/>
      <c r="AF56" s="117"/>
      <c r="AG56" s="116"/>
      <c r="AH56" s="116"/>
      <c r="AI56" s="116"/>
      <c r="AJ56" s="116"/>
      <c r="AK56" s="116"/>
      <c r="AL56" s="116"/>
      <c r="AM56" s="116"/>
      <c r="AN56" s="116"/>
      <c r="AO56" s="116"/>
      <c r="AP56" s="116"/>
      <c r="AQ56" s="116"/>
      <c r="AR56" s="116"/>
      <c r="AS56" s="116"/>
      <c r="AT56" s="116"/>
      <c r="AU56" s="117"/>
      <c r="AV56" s="116"/>
      <c r="AW56" s="116"/>
      <c r="AX56" s="116"/>
      <c r="AY56" s="116"/>
      <c r="AZ56" s="116"/>
      <c r="BA56" s="116"/>
      <c r="BB56" s="116"/>
      <c r="BC56" s="116"/>
      <c r="BD56" s="116"/>
      <c r="BE56" s="116"/>
      <c r="BF56" s="116"/>
      <c r="BG56" s="116"/>
      <c r="BH56" s="116"/>
      <c r="BI56" s="116"/>
      <c r="BJ56" s="115"/>
      <c r="BK56" s="99"/>
      <c r="BL56" s="453"/>
      <c r="BM56" s="454"/>
      <c r="BN56" s="454"/>
      <c r="BO56" s="454"/>
      <c r="BP56" s="454"/>
      <c r="BQ56" s="454"/>
      <c r="BR56" s="454"/>
      <c r="BS56" s="454"/>
      <c r="BT56" s="454"/>
      <c r="BU56" s="454"/>
      <c r="BV56" s="454"/>
      <c r="BW56" s="454"/>
      <c r="BX56" s="454"/>
      <c r="BY56" s="454"/>
      <c r="BZ56" s="455"/>
    </row>
    <row r="57" spans="1:78" ht="13.5" customHeight="1" x14ac:dyDescent="0.15">
      <c r="A57" s="99"/>
      <c r="B57" s="113"/>
      <c r="C57" s="116"/>
      <c r="D57" s="116"/>
      <c r="E57" s="116"/>
      <c r="F57" s="116"/>
      <c r="G57" s="116"/>
      <c r="H57" s="116"/>
      <c r="I57" s="116"/>
      <c r="J57" s="116"/>
      <c r="K57" s="116"/>
      <c r="L57" s="116"/>
      <c r="M57" s="116"/>
      <c r="N57" s="116"/>
      <c r="O57" s="116"/>
      <c r="P57" s="116"/>
      <c r="Q57" s="117"/>
      <c r="R57" s="116"/>
      <c r="S57" s="116"/>
      <c r="T57" s="116"/>
      <c r="U57" s="116"/>
      <c r="V57" s="116"/>
      <c r="W57" s="116"/>
      <c r="X57" s="116"/>
      <c r="Y57" s="116"/>
      <c r="Z57" s="116"/>
      <c r="AA57" s="116"/>
      <c r="AB57" s="116"/>
      <c r="AC57" s="116"/>
      <c r="AD57" s="116"/>
      <c r="AE57" s="116"/>
      <c r="AF57" s="117"/>
      <c r="AG57" s="116"/>
      <c r="AH57" s="116"/>
      <c r="AI57" s="116"/>
      <c r="AJ57" s="116"/>
      <c r="AK57" s="116"/>
      <c r="AL57" s="116"/>
      <c r="AM57" s="116"/>
      <c r="AN57" s="116"/>
      <c r="AO57" s="116"/>
      <c r="AP57" s="116"/>
      <c r="AQ57" s="116"/>
      <c r="AR57" s="116"/>
      <c r="AS57" s="116"/>
      <c r="AT57" s="116"/>
      <c r="AU57" s="117"/>
      <c r="AV57" s="116"/>
      <c r="AW57" s="116"/>
      <c r="AX57" s="116"/>
      <c r="AY57" s="116"/>
      <c r="AZ57" s="116"/>
      <c r="BA57" s="116"/>
      <c r="BB57" s="116"/>
      <c r="BC57" s="116"/>
      <c r="BD57" s="116"/>
      <c r="BE57" s="116"/>
      <c r="BF57" s="116"/>
      <c r="BG57" s="116"/>
      <c r="BH57" s="116"/>
      <c r="BI57" s="116"/>
      <c r="BJ57" s="115"/>
      <c r="BK57" s="99"/>
      <c r="BL57" s="453"/>
      <c r="BM57" s="454"/>
      <c r="BN57" s="454"/>
      <c r="BO57" s="454"/>
      <c r="BP57" s="454"/>
      <c r="BQ57" s="454"/>
      <c r="BR57" s="454"/>
      <c r="BS57" s="454"/>
      <c r="BT57" s="454"/>
      <c r="BU57" s="454"/>
      <c r="BV57" s="454"/>
      <c r="BW57" s="454"/>
      <c r="BX57" s="454"/>
      <c r="BY57" s="454"/>
      <c r="BZ57" s="455"/>
    </row>
    <row r="58" spans="1:78" ht="13.5" customHeight="1" x14ac:dyDescent="0.15">
      <c r="A58" s="99"/>
      <c r="B58" s="113"/>
      <c r="C58" s="118"/>
      <c r="D58" s="118"/>
      <c r="E58" s="118"/>
      <c r="F58" s="118"/>
      <c r="G58" s="118"/>
      <c r="H58" s="118"/>
      <c r="I58" s="118"/>
      <c r="J58" s="118"/>
      <c r="K58" s="118"/>
      <c r="L58" s="118"/>
      <c r="M58" s="118"/>
      <c r="N58" s="118"/>
      <c r="O58" s="118"/>
      <c r="P58" s="118"/>
      <c r="Q58" s="117"/>
      <c r="R58" s="118"/>
      <c r="S58" s="118"/>
      <c r="T58" s="118"/>
      <c r="U58" s="118"/>
      <c r="V58" s="118"/>
      <c r="W58" s="118"/>
      <c r="X58" s="118"/>
      <c r="Y58" s="118"/>
      <c r="Z58" s="118"/>
      <c r="AA58" s="118"/>
      <c r="AB58" s="118"/>
      <c r="AC58" s="118"/>
      <c r="AD58" s="118"/>
      <c r="AE58" s="118"/>
      <c r="AF58" s="117"/>
      <c r="AG58" s="118"/>
      <c r="AH58" s="118"/>
      <c r="AI58" s="118"/>
      <c r="AJ58" s="118"/>
      <c r="AK58" s="118"/>
      <c r="AL58" s="118"/>
      <c r="AM58" s="118"/>
      <c r="AN58" s="118"/>
      <c r="AO58" s="118"/>
      <c r="AP58" s="118"/>
      <c r="AQ58" s="118"/>
      <c r="AR58" s="118"/>
      <c r="AS58" s="118"/>
      <c r="AT58" s="118"/>
      <c r="AU58" s="117"/>
      <c r="AV58" s="118"/>
      <c r="AW58" s="118"/>
      <c r="AX58" s="118"/>
      <c r="AY58" s="118"/>
      <c r="AZ58" s="118"/>
      <c r="BA58" s="118"/>
      <c r="BB58" s="118"/>
      <c r="BC58" s="118"/>
      <c r="BD58" s="118"/>
      <c r="BE58" s="118"/>
      <c r="BF58" s="118"/>
      <c r="BG58" s="118"/>
      <c r="BH58" s="118"/>
      <c r="BI58" s="118"/>
      <c r="BJ58" s="115"/>
      <c r="BK58" s="99"/>
      <c r="BL58" s="453"/>
      <c r="BM58" s="454"/>
      <c r="BN58" s="454"/>
      <c r="BO58" s="454"/>
      <c r="BP58" s="454"/>
      <c r="BQ58" s="454"/>
      <c r="BR58" s="454"/>
      <c r="BS58" s="454"/>
      <c r="BT58" s="454"/>
      <c r="BU58" s="454"/>
      <c r="BV58" s="454"/>
      <c r="BW58" s="454"/>
      <c r="BX58" s="454"/>
      <c r="BY58" s="454"/>
      <c r="BZ58" s="455"/>
    </row>
    <row r="59" spans="1:78" ht="13.5" customHeight="1" x14ac:dyDescent="0.15">
      <c r="A59" s="99"/>
      <c r="B59" s="119"/>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1"/>
      <c r="BK59" s="99"/>
      <c r="BL59" s="453"/>
      <c r="BM59" s="454"/>
      <c r="BN59" s="454"/>
      <c r="BO59" s="454"/>
      <c r="BP59" s="454"/>
      <c r="BQ59" s="454"/>
      <c r="BR59" s="454"/>
      <c r="BS59" s="454"/>
      <c r="BT59" s="454"/>
      <c r="BU59" s="454"/>
      <c r="BV59" s="454"/>
      <c r="BW59" s="454"/>
      <c r="BX59" s="454"/>
      <c r="BY59" s="454"/>
      <c r="BZ59" s="455"/>
    </row>
    <row r="60" spans="1:78" ht="13.5" customHeight="1" x14ac:dyDescent="0.15">
      <c r="A60" s="99"/>
      <c r="B60" s="459" t="s">
        <v>281</v>
      </c>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0"/>
      <c r="BA60" s="460"/>
      <c r="BB60" s="460"/>
      <c r="BC60" s="460"/>
      <c r="BD60" s="460"/>
      <c r="BE60" s="460"/>
      <c r="BF60" s="460"/>
      <c r="BG60" s="460"/>
      <c r="BH60" s="460"/>
      <c r="BI60" s="460"/>
      <c r="BJ60" s="461"/>
      <c r="BK60" s="99"/>
      <c r="BL60" s="453"/>
      <c r="BM60" s="454"/>
      <c r="BN60" s="454"/>
      <c r="BO60" s="454"/>
      <c r="BP60" s="454"/>
      <c r="BQ60" s="454"/>
      <c r="BR60" s="454"/>
      <c r="BS60" s="454"/>
      <c r="BT60" s="454"/>
      <c r="BU60" s="454"/>
      <c r="BV60" s="454"/>
      <c r="BW60" s="454"/>
      <c r="BX60" s="454"/>
      <c r="BY60" s="454"/>
      <c r="BZ60" s="455"/>
    </row>
    <row r="61" spans="1:78" ht="13.5" customHeight="1" x14ac:dyDescent="0.15">
      <c r="A61" s="99"/>
      <c r="B61" s="459"/>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c r="BI61" s="460"/>
      <c r="BJ61" s="461"/>
      <c r="BK61" s="99"/>
      <c r="BL61" s="453"/>
      <c r="BM61" s="454"/>
      <c r="BN61" s="454"/>
      <c r="BO61" s="454"/>
      <c r="BP61" s="454"/>
      <c r="BQ61" s="454"/>
      <c r="BR61" s="454"/>
      <c r="BS61" s="454"/>
      <c r="BT61" s="454"/>
      <c r="BU61" s="454"/>
      <c r="BV61" s="454"/>
      <c r="BW61" s="454"/>
      <c r="BX61" s="454"/>
      <c r="BY61" s="454"/>
      <c r="BZ61" s="455"/>
    </row>
    <row r="62" spans="1:78" ht="13.5" customHeight="1" x14ac:dyDescent="0.15">
      <c r="A62" s="99"/>
      <c r="B62" s="113"/>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5"/>
      <c r="BK62" s="99"/>
      <c r="BL62" s="453"/>
      <c r="BM62" s="454"/>
      <c r="BN62" s="454"/>
      <c r="BO62" s="454"/>
      <c r="BP62" s="454"/>
      <c r="BQ62" s="454"/>
      <c r="BR62" s="454"/>
      <c r="BS62" s="454"/>
      <c r="BT62" s="454"/>
      <c r="BU62" s="454"/>
      <c r="BV62" s="454"/>
      <c r="BW62" s="454"/>
      <c r="BX62" s="454"/>
      <c r="BY62" s="454"/>
      <c r="BZ62" s="455"/>
    </row>
    <row r="63" spans="1:78" ht="13.5" customHeight="1" x14ac:dyDescent="0.15">
      <c r="A63" s="99"/>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5"/>
      <c r="BK63" s="99"/>
      <c r="BL63" s="456"/>
      <c r="BM63" s="457"/>
      <c r="BN63" s="457"/>
      <c r="BO63" s="457"/>
      <c r="BP63" s="457"/>
      <c r="BQ63" s="457"/>
      <c r="BR63" s="457"/>
      <c r="BS63" s="457"/>
      <c r="BT63" s="457"/>
      <c r="BU63" s="457"/>
      <c r="BV63" s="457"/>
      <c r="BW63" s="457"/>
      <c r="BX63" s="457"/>
      <c r="BY63" s="457"/>
      <c r="BZ63" s="458"/>
    </row>
    <row r="64" spans="1:78" ht="13.5" customHeight="1" x14ac:dyDescent="0.15">
      <c r="A64" s="99"/>
      <c r="B64" s="113"/>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5"/>
      <c r="BK64" s="99"/>
      <c r="BL64" s="462" t="s">
        <v>282</v>
      </c>
      <c r="BM64" s="463"/>
      <c r="BN64" s="463"/>
      <c r="BO64" s="463"/>
      <c r="BP64" s="463"/>
      <c r="BQ64" s="463"/>
      <c r="BR64" s="463"/>
      <c r="BS64" s="463"/>
      <c r="BT64" s="463"/>
      <c r="BU64" s="463"/>
      <c r="BV64" s="463"/>
      <c r="BW64" s="463"/>
      <c r="BX64" s="463"/>
      <c r="BY64" s="463"/>
      <c r="BZ64" s="464"/>
    </row>
    <row r="65" spans="1:78" ht="13.5" customHeight="1" x14ac:dyDescent="0.15">
      <c r="A65" s="99"/>
      <c r="B65" s="113"/>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5"/>
      <c r="BK65" s="99"/>
      <c r="BL65" s="465"/>
      <c r="BM65" s="466"/>
      <c r="BN65" s="466"/>
      <c r="BO65" s="466"/>
      <c r="BP65" s="466"/>
      <c r="BQ65" s="466"/>
      <c r="BR65" s="466"/>
      <c r="BS65" s="466"/>
      <c r="BT65" s="466"/>
      <c r="BU65" s="466"/>
      <c r="BV65" s="466"/>
      <c r="BW65" s="466"/>
      <c r="BX65" s="466"/>
      <c r="BY65" s="466"/>
      <c r="BZ65" s="467"/>
    </row>
    <row r="66" spans="1:78" ht="13.5" customHeight="1" x14ac:dyDescent="0.15">
      <c r="A66" s="99"/>
      <c r="B66" s="113"/>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5"/>
      <c r="BK66" s="99"/>
      <c r="BL66" s="453" t="s">
        <v>283</v>
      </c>
      <c r="BM66" s="454"/>
      <c r="BN66" s="454"/>
      <c r="BO66" s="454"/>
      <c r="BP66" s="454"/>
      <c r="BQ66" s="454"/>
      <c r="BR66" s="454"/>
      <c r="BS66" s="454"/>
      <c r="BT66" s="454"/>
      <c r="BU66" s="454"/>
      <c r="BV66" s="454"/>
      <c r="BW66" s="454"/>
      <c r="BX66" s="454"/>
      <c r="BY66" s="454"/>
      <c r="BZ66" s="455"/>
    </row>
    <row r="67" spans="1:78" ht="13.5" customHeight="1" x14ac:dyDescent="0.15">
      <c r="A67" s="99"/>
      <c r="B67" s="113"/>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AY67" s="114"/>
      <c r="AZ67" s="114"/>
      <c r="BA67" s="114"/>
      <c r="BB67" s="114"/>
      <c r="BC67" s="114"/>
      <c r="BD67" s="114"/>
      <c r="BE67" s="114"/>
      <c r="BF67" s="114"/>
      <c r="BG67" s="114"/>
      <c r="BH67" s="114"/>
      <c r="BI67" s="114"/>
      <c r="BJ67" s="115"/>
      <c r="BK67" s="99"/>
      <c r="BL67" s="453"/>
      <c r="BM67" s="454"/>
      <c r="BN67" s="454"/>
      <c r="BO67" s="454"/>
      <c r="BP67" s="454"/>
      <c r="BQ67" s="454"/>
      <c r="BR67" s="454"/>
      <c r="BS67" s="454"/>
      <c r="BT67" s="454"/>
      <c r="BU67" s="454"/>
      <c r="BV67" s="454"/>
      <c r="BW67" s="454"/>
      <c r="BX67" s="454"/>
      <c r="BY67" s="454"/>
      <c r="BZ67" s="455"/>
    </row>
    <row r="68" spans="1:78" ht="13.5" customHeight="1" x14ac:dyDescent="0.15">
      <c r="A68" s="99"/>
      <c r="B68" s="113"/>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AY68" s="114"/>
      <c r="AZ68" s="114"/>
      <c r="BA68" s="114"/>
      <c r="BB68" s="114"/>
      <c r="BC68" s="114"/>
      <c r="BD68" s="114"/>
      <c r="BE68" s="114"/>
      <c r="BF68" s="114"/>
      <c r="BG68" s="114"/>
      <c r="BH68" s="114"/>
      <c r="BI68" s="114"/>
      <c r="BJ68" s="115"/>
      <c r="BK68" s="99"/>
      <c r="BL68" s="453"/>
      <c r="BM68" s="454"/>
      <c r="BN68" s="454"/>
      <c r="BO68" s="454"/>
      <c r="BP68" s="454"/>
      <c r="BQ68" s="454"/>
      <c r="BR68" s="454"/>
      <c r="BS68" s="454"/>
      <c r="BT68" s="454"/>
      <c r="BU68" s="454"/>
      <c r="BV68" s="454"/>
      <c r="BW68" s="454"/>
      <c r="BX68" s="454"/>
      <c r="BY68" s="454"/>
      <c r="BZ68" s="455"/>
    </row>
    <row r="69" spans="1:78" ht="13.5" customHeight="1" x14ac:dyDescent="0.15">
      <c r="A69" s="99"/>
      <c r="B69" s="113"/>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5"/>
      <c r="BK69" s="99"/>
      <c r="BL69" s="453"/>
      <c r="BM69" s="454"/>
      <c r="BN69" s="454"/>
      <c r="BO69" s="454"/>
      <c r="BP69" s="454"/>
      <c r="BQ69" s="454"/>
      <c r="BR69" s="454"/>
      <c r="BS69" s="454"/>
      <c r="BT69" s="454"/>
      <c r="BU69" s="454"/>
      <c r="BV69" s="454"/>
      <c r="BW69" s="454"/>
      <c r="BX69" s="454"/>
      <c r="BY69" s="454"/>
      <c r="BZ69" s="455"/>
    </row>
    <row r="70" spans="1:78" ht="13.5" customHeight="1" x14ac:dyDescent="0.15">
      <c r="A70" s="99"/>
      <c r="B70" s="113"/>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5"/>
      <c r="BK70" s="99"/>
      <c r="BL70" s="453"/>
      <c r="BM70" s="454"/>
      <c r="BN70" s="454"/>
      <c r="BO70" s="454"/>
      <c r="BP70" s="454"/>
      <c r="BQ70" s="454"/>
      <c r="BR70" s="454"/>
      <c r="BS70" s="454"/>
      <c r="BT70" s="454"/>
      <c r="BU70" s="454"/>
      <c r="BV70" s="454"/>
      <c r="BW70" s="454"/>
      <c r="BX70" s="454"/>
      <c r="BY70" s="454"/>
      <c r="BZ70" s="455"/>
    </row>
    <row r="71" spans="1:78" ht="13.5" customHeight="1" x14ac:dyDescent="0.15">
      <c r="A71" s="99"/>
      <c r="B71" s="113"/>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5"/>
      <c r="BK71" s="99"/>
      <c r="BL71" s="453"/>
      <c r="BM71" s="454"/>
      <c r="BN71" s="454"/>
      <c r="BO71" s="454"/>
      <c r="BP71" s="454"/>
      <c r="BQ71" s="454"/>
      <c r="BR71" s="454"/>
      <c r="BS71" s="454"/>
      <c r="BT71" s="454"/>
      <c r="BU71" s="454"/>
      <c r="BV71" s="454"/>
      <c r="BW71" s="454"/>
      <c r="BX71" s="454"/>
      <c r="BY71" s="454"/>
      <c r="BZ71" s="455"/>
    </row>
    <row r="72" spans="1:78" ht="13.5" customHeight="1" x14ac:dyDescent="0.15">
      <c r="A72" s="99"/>
      <c r="B72" s="113"/>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AY72" s="114"/>
      <c r="AZ72" s="114"/>
      <c r="BA72" s="114"/>
      <c r="BB72" s="114"/>
      <c r="BC72" s="114"/>
      <c r="BD72" s="114"/>
      <c r="BE72" s="114"/>
      <c r="BF72" s="114"/>
      <c r="BG72" s="114"/>
      <c r="BH72" s="114"/>
      <c r="BI72" s="114"/>
      <c r="BJ72" s="115"/>
      <c r="BK72" s="99"/>
      <c r="BL72" s="453"/>
      <c r="BM72" s="454"/>
      <c r="BN72" s="454"/>
      <c r="BO72" s="454"/>
      <c r="BP72" s="454"/>
      <c r="BQ72" s="454"/>
      <c r="BR72" s="454"/>
      <c r="BS72" s="454"/>
      <c r="BT72" s="454"/>
      <c r="BU72" s="454"/>
      <c r="BV72" s="454"/>
      <c r="BW72" s="454"/>
      <c r="BX72" s="454"/>
      <c r="BY72" s="454"/>
      <c r="BZ72" s="455"/>
    </row>
    <row r="73" spans="1:78" ht="13.5" customHeight="1" x14ac:dyDescent="0.15">
      <c r="A73" s="99"/>
      <c r="B73" s="113"/>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5"/>
      <c r="BK73" s="99"/>
      <c r="BL73" s="453"/>
      <c r="BM73" s="454"/>
      <c r="BN73" s="454"/>
      <c r="BO73" s="454"/>
      <c r="BP73" s="454"/>
      <c r="BQ73" s="454"/>
      <c r="BR73" s="454"/>
      <c r="BS73" s="454"/>
      <c r="BT73" s="454"/>
      <c r="BU73" s="454"/>
      <c r="BV73" s="454"/>
      <c r="BW73" s="454"/>
      <c r="BX73" s="454"/>
      <c r="BY73" s="454"/>
      <c r="BZ73" s="455"/>
    </row>
    <row r="74" spans="1:78" ht="13.5" customHeight="1" x14ac:dyDescent="0.15">
      <c r="A74" s="99"/>
      <c r="B74" s="113"/>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5"/>
      <c r="BK74" s="99"/>
      <c r="BL74" s="453"/>
      <c r="BM74" s="454"/>
      <c r="BN74" s="454"/>
      <c r="BO74" s="454"/>
      <c r="BP74" s="454"/>
      <c r="BQ74" s="454"/>
      <c r="BR74" s="454"/>
      <c r="BS74" s="454"/>
      <c r="BT74" s="454"/>
      <c r="BU74" s="454"/>
      <c r="BV74" s="454"/>
      <c r="BW74" s="454"/>
      <c r="BX74" s="454"/>
      <c r="BY74" s="454"/>
      <c r="BZ74" s="455"/>
    </row>
    <row r="75" spans="1:78" ht="13.5" customHeight="1" x14ac:dyDescent="0.15">
      <c r="A75" s="99"/>
      <c r="B75" s="113"/>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5"/>
      <c r="BK75" s="99"/>
      <c r="BL75" s="453"/>
      <c r="BM75" s="454"/>
      <c r="BN75" s="454"/>
      <c r="BO75" s="454"/>
      <c r="BP75" s="454"/>
      <c r="BQ75" s="454"/>
      <c r="BR75" s="454"/>
      <c r="BS75" s="454"/>
      <c r="BT75" s="454"/>
      <c r="BU75" s="454"/>
      <c r="BV75" s="454"/>
      <c r="BW75" s="454"/>
      <c r="BX75" s="454"/>
      <c r="BY75" s="454"/>
      <c r="BZ75" s="455"/>
    </row>
    <row r="76" spans="1:78" ht="13.5" customHeight="1" x14ac:dyDescent="0.15">
      <c r="A76" s="99"/>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5"/>
      <c r="BK76" s="99"/>
      <c r="BL76" s="453"/>
      <c r="BM76" s="454"/>
      <c r="BN76" s="454"/>
      <c r="BO76" s="454"/>
      <c r="BP76" s="454"/>
      <c r="BQ76" s="454"/>
      <c r="BR76" s="454"/>
      <c r="BS76" s="454"/>
      <c r="BT76" s="454"/>
      <c r="BU76" s="454"/>
      <c r="BV76" s="454"/>
      <c r="BW76" s="454"/>
      <c r="BX76" s="454"/>
      <c r="BY76" s="454"/>
      <c r="BZ76" s="455"/>
    </row>
    <row r="77" spans="1:78" ht="13.5" customHeight="1" x14ac:dyDescent="0.15">
      <c r="A77" s="99"/>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5"/>
      <c r="BK77" s="99"/>
      <c r="BL77" s="453"/>
      <c r="BM77" s="454"/>
      <c r="BN77" s="454"/>
      <c r="BO77" s="454"/>
      <c r="BP77" s="454"/>
      <c r="BQ77" s="454"/>
      <c r="BR77" s="454"/>
      <c r="BS77" s="454"/>
      <c r="BT77" s="454"/>
      <c r="BU77" s="454"/>
      <c r="BV77" s="454"/>
      <c r="BW77" s="454"/>
      <c r="BX77" s="454"/>
      <c r="BY77" s="454"/>
      <c r="BZ77" s="455"/>
    </row>
    <row r="78" spans="1:78" ht="13.5" customHeight="1" x14ac:dyDescent="0.15">
      <c r="A78" s="99"/>
      <c r="B78" s="113"/>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5"/>
      <c r="BK78" s="99"/>
      <c r="BL78" s="453"/>
      <c r="BM78" s="454"/>
      <c r="BN78" s="454"/>
      <c r="BO78" s="454"/>
      <c r="BP78" s="454"/>
      <c r="BQ78" s="454"/>
      <c r="BR78" s="454"/>
      <c r="BS78" s="454"/>
      <c r="BT78" s="454"/>
      <c r="BU78" s="454"/>
      <c r="BV78" s="454"/>
      <c r="BW78" s="454"/>
      <c r="BX78" s="454"/>
      <c r="BY78" s="454"/>
      <c r="BZ78" s="455"/>
    </row>
    <row r="79" spans="1:78" ht="13.5" customHeight="1" x14ac:dyDescent="0.15">
      <c r="A79" s="99"/>
      <c r="B79" s="113"/>
      <c r="C79" s="116"/>
      <c r="D79" s="116"/>
      <c r="E79" s="116"/>
      <c r="F79" s="116"/>
      <c r="G79" s="116"/>
      <c r="H79" s="116"/>
      <c r="I79" s="116"/>
      <c r="J79" s="116"/>
      <c r="K79" s="116"/>
      <c r="L79" s="116"/>
      <c r="M79" s="116"/>
      <c r="N79" s="116"/>
      <c r="O79" s="116"/>
      <c r="P79" s="116"/>
      <c r="Q79" s="116"/>
      <c r="R79" s="116"/>
      <c r="S79" s="116"/>
      <c r="T79" s="116"/>
      <c r="U79" s="117"/>
      <c r="V79" s="117"/>
      <c r="W79" s="116"/>
      <c r="X79" s="116"/>
      <c r="Y79" s="116"/>
      <c r="Z79" s="116"/>
      <c r="AA79" s="116"/>
      <c r="AB79" s="116"/>
      <c r="AC79" s="116"/>
      <c r="AD79" s="116"/>
      <c r="AE79" s="116"/>
      <c r="AF79" s="116"/>
      <c r="AG79" s="116"/>
      <c r="AH79" s="116"/>
      <c r="AI79" s="116"/>
      <c r="AJ79" s="116"/>
      <c r="AK79" s="116"/>
      <c r="AL79" s="116"/>
      <c r="AM79" s="116"/>
      <c r="AN79" s="116"/>
      <c r="AO79" s="117"/>
      <c r="AP79" s="117"/>
      <c r="AQ79" s="116"/>
      <c r="AR79" s="116"/>
      <c r="AS79" s="116"/>
      <c r="AT79" s="116"/>
      <c r="AU79" s="116"/>
      <c r="AV79" s="116"/>
      <c r="AW79" s="116"/>
      <c r="AX79" s="116"/>
      <c r="AY79" s="116"/>
      <c r="AZ79" s="116"/>
      <c r="BA79" s="116"/>
      <c r="BB79" s="116"/>
      <c r="BC79" s="116"/>
      <c r="BD79" s="116"/>
      <c r="BE79" s="116"/>
      <c r="BF79" s="116"/>
      <c r="BG79" s="116"/>
      <c r="BH79" s="116"/>
      <c r="BI79" s="114"/>
      <c r="BJ79" s="115"/>
      <c r="BK79" s="99"/>
      <c r="BL79" s="453"/>
      <c r="BM79" s="454"/>
      <c r="BN79" s="454"/>
      <c r="BO79" s="454"/>
      <c r="BP79" s="454"/>
      <c r="BQ79" s="454"/>
      <c r="BR79" s="454"/>
      <c r="BS79" s="454"/>
      <c r="BT79" s="454"/>
      <c r="BU79" s="454"/>
      <c r="BV79" s="454"/>
      <c r="BW79" s="454"/>
      <c r="BX79" s="454"/>
      <c r="BY79" s="454"/>
      <c r="BZ79" s="455"/>
    </row>
    <row r="80" spans="1:78" ht="13.5" customHeight="1" x14ac:dyDescent="0.15">
      <c r="A80" s="99"/>
      <c r="B80" s="113"/>
      <c r="C80" s="116"/>
      <c r="D80" s="116"/>
      <c r="E80" s="116"/>
      <c r="F80" s="116"/>
      <c r="G80" s="116"/>
      <c r="H80" s="116"/>
      <c r="I80" s="116"/>
      <c r="J80" s="116"/>
      <c r="K80" s="116"/>
      <c r="L80" s="116"/>
      <c r="M80" s="116"/>
      <c r="N80" s="116"/>
      <c r="O80" s="116"/>
      <c r="P80" s="116"/>
      <c r="Q80" s="116"/>
      <c r="R80" s="116"/>
      <c r="S80" s="116"/>
      <c r="T80" s="116"/>
      <c r="U80" s="117"/>
      <c r="V80" s="117"/>
      <c r="W80" s="116"/>
      <c r="X80" s="116"/>
      <c r="Y80" s="116"/>
      <c r="Z80" s="116"/>
      <c r="AA80" s="116"/>
      <c r="AB80" s="116"/>
      <c r="AC80" s="116"/>
      <c r="AD80" s="116"/>
      <c r="AE80" s="116"/>
      <c r="AF80" s="116"/>
      <c r="AG80" s="116"/>
      <c r="AH80" s="116"/>
      <c r="AI80" s="116"/>
      <c r="AJ80" s="116"/>
      <c r="AK80" s="116"/>
      <c r="AL80" s="116"/>
      <c r="AM80" s="116"/>
      <c r="AN80" s="116"/>
      <c r="AO80" s="117"/>
      <c r="AP80" s="117"/>
      <c r="AQ80" s="116"/>
      <c r="AR80" s="116"/>
      <c r="AS80" s="116"/>
      <c r="AT80" s="116"/>
      <c r="AU80" s="116"/>
      <c r="AV80" s="116"/>
      <c r="AW80" s="116"/>
      <c r="AX80" s="116"/>
      <c r="AY80" s="116"/>
      <c r="AZ80" s="116"/>
      <c r="BA80" s="116"/>
      <c r="BB80" s="116"/>
      <c r="BC80" s="116"/>
      <c r="BD80" s="116"/>
      <c r="BE80" s="116"/>
      <c r="BF80" s="116"/>
      <c r="BG80" s="116"/>
      <c r="BH80" s="116"/>
      <c r="BI80" s="114"/>
      <c r="BJ80" s="115"/>
      <c r="BK80" s="99"/>
      <c r="BL80" s="453"/>
      <c r="BM80" s="454"/>
      <c r="BN80" s="454"/>
      <c r="BO80" s="454"/>
      <c r="BP80" s="454"/>
      <c r="BQ80" s="454"/>
      <c r="BR80" s="454"/>
      <c r="BS80" s="454"/>
      <c r="BT80" s="454"/>
      <c r="BU80" s="454"/>
      <c r="BV80" s="454"/>
      <c r="BW80" s="454"/>
      <c r="BX80" s="454"/>
      <c r="BY80" s="454"/>
      <c r="BZ80" s="455"/>
    </row>
    <row r="81" spans="1:78" ht="13.5" customHeight="1" x14ac:dyDescent="0.15">
      <c r="A81" s="99"/>
      <c r="B81" s="113"/>
      <c r="C81" s="122"/>
      <c r="D81" s="122"/>
      <c r="E81" s="122"/>
      <c r="F81" s="122"/>
      <c r="G81" s="122"/>
      <c r="H81" s="122"/>
      <c r="I81" s="122"/>
      <c r="J81" s="122"/>
      <c r="K81" s="122"/>
      <c r="L81" s="122"/>
      <c r="M81" s="122"/>
      <c r="N81" s="122"/>
      <c r="O81" s="122"/>
      <c r="P81" s="122"/>
      <c r="Q81" s="122"/>
      <c r="R81" s="122"/>
      <c r="S81" s="122"/>
      <c r="T81" s="122"/>
      <c r="U81" s="114"/>
      <c r="V81" s="114"/>
      <c r="W81" s="122"/>
      <c r="X81" s="122"/>
      <c r="Y81" s="122"/>
      <c r="Z81" s="122"/>
      <c r="AA81" s="122"/>
      <c r="AB81" s="122"/>
      <c r="AC81" s="122"/>
      <c r="AD81" s="122"/>
      <c r="AE81" s="122"/>
      <c r="AF81" s="122"/>
      <c r="AG81" s="122"/>
      <c r="AH81" s="122"/>
      <c r="AI81" s="122"/>
      <c r="AJ81" s="122"/>
      <c r="AK81" s="122"/>
      <c r="AL81" s="122"/>
      <c r="AM81" s="122"/>
      <c r="AN81" s="122"/>
      <c r="AO81" s="114"/>
      <c r="AP81" s="114"/>
      <c r="AQ81" s="122"/>
      <c r="AR81" s="122"/>
      <c r="AS81" s="122"/>
      <c r="AT81" s="122"/>
      <c r="AU81" s="122"/>
      <c r="AV81" s="122"/>
      <c r="AW81" s="122"/>
      <c r="AX81" s="122"/>
      <c r="AY81" s="122"/>
      <c r="AZ81" s="122"/>
      <c r="BA81" s="122"/>
      <c r="BB81" s="122"/>
      <c r="BC81" s="122"/>
      <c r="BD81" s="122"/>
      <c r="BE81" s="122"/>
      <c r="BF81" s="122"/>
      <c r="BG81" s="122"/>
      <c r="BH81" s="122"/>
      <c r="BI81" s="114"/>
      <c r="BJ81" s="115"/>
      <c r="BK81" s="99"/>
      <c r="BL81" s="453"/>
      <c r="BM81" s="454"/>
      <c r="BN81" s="454"/>
      <c r="BO81" s="454"/>
      <c r="BP81" s="454"/>
      <c r="BQ81" s="454"/>
      <c r="BR81" s="454"/>
      <c r="BS81" s="454"/>
      <c r="BT81" s="454"/>
      <c r="BU81" s="454"/>
      <c r="BV81" s="454"/>
      <c r="BW81" s="454"/>
      <c r="BX81" s="454"/>
      <c r="BY81" s="454"/>
      <c r="BZ81" s="455"/>
    </row>
    <row r="82" spans="1:78" ht="13.5" customHeight="1" x14ac:dyDescent="0.15">
      <c r="A82" s="99"/>
      <c r="B82" s="119"/>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1"/>
      <c r="BK82" s="99"/>
      <c r="BL82" s="456"/>
      <c r="BM82" s="457"/>
      <c r="BN82" s="457"/>
      <c r="BO82" s="457"/>
      <c r="BP82" s="457"/>
      <c r="BQ82" s="457"/>
      <c r="BR82" s="457"/>
      <c r="BS82" s="457"/>
      <c r="BT82" s="457"/>
      <c r="BU82" s="457"/>
      <c r="BV82" s="457"/>
      <c r="BW82" s="457"/>
      <c r="BX82" s="457"/>
      <c r="BY82" s="457"/>
      <c r="BZ82" s="458"/>
    </row>
    <row r="83" spans="1:78" x14ac:dyDescent="0.15">
      <c r="C83" s="99" t="s">
        <v>284</v>
      </c>
    </row>
    <row r="84" spans="1:78" x14ac:dyDescent="0.15">
      <c r="C84" s="99"/>
    </row>
    <row r="85" spans="1:78" hidden="1" x14ac:dyDescent="0.15">
      <c r="B85" s="123" t="s">
        <v>285</v>
      </c>
      <c r="C85" s="123"/>
      <c r="D85" s="123"/>
      <c r="E85" s="123" t="s">
        <v>286</v>
      </c>
      <c r="F85" s="123" t="s">
        <v>287</v>
      </c>
      <c r="G85" s="123" t="s">
        <v>288</v>
      </c>
      <c r="H85" s="123" t="s">
        <v>289</v>
      </c>
      <c r="I85" s="123" t="s">
        <v>290</v>
      </c>
      <c r="J85" s="123" t="s">
        <v>291</v>
      </c>
      <c r="K85" s="123" t="s">
        <v>292</v>
      </c>
      <c r="L85" s="123" t="s">
        <v>293</v>
      </c>
      <c r="M85" s="123" t="s">
        <v>294</v>
      </c>
      <c r="N85" s="123" t="s">
        <v>295</v>
      </c>
      <c r="O85" s="123" t="s">
        <v>296</v>
      </c>
    </row>
    <row r="86" spans="1:78" hidden="1" x14ac:dyDescent="0.15">
      <c r="B86" s="123"/>
      <c r="C86" s="123"/>
      <c r="D86" s="123"/>
      <c r="E86" s="123" t="s">
        <v>297</v>
      </c>
      <c r="F86" s="123" t="s">
        <v>298</v>
      </c>
      <c r="G86" s="123" t="s">
        <v>298</v>
      </c>
      <c r="H86" s="123" t="s">
        <v>299</v>
      </c>
      <c r="I86" s="123" t="s">
        <v>300</v>
      </c>
      <c r="J86" s="123" t="s">
        <v>301</v>
      </c>
      <c r="K86" s="123" t="s">
        <v>302</v>
      </c>
      <c r="L86" s="123" t="s">
        <v>303</v>
      </c>
      <c r="M86" s="123" t="s">
        <v>298</v>
      </c>
      <c r="N86" s="123" t="s">
        <v>298</v>
      </c>
      <c r="O86" s="123" t="s">
        <v>304</v>
      </c>
    </row>
  </sheetData>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1"/>
  <pageMargins left="0.31496062992125984" right="0.31496062992125984" top="0.55118110236220474" bottom="0.35433070866141736" header="0.31496062992125984" footer="0.31496062992125984"/>
  <pageSetup paperSize="8" scale="72" orientation="landscape" r:id="rId1"/>
  <headerFooter>
    <oddFooter>&amp;C―　6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V81"/>
  <sheetViews>
    <sheetView showZeros="0" view="pageBreakPreview" zoomScaleNormal="70" zoomScaleSheetLayoutView="100" zoomScalePageLayoutView="55" workbookViewId="0">
      <selection activeCell="M79" sqref="M79"/>
    </sheetView>
  </sheetViews>
  <sheetFormatPr defaultRowHeight="13.5" x14ac:dyDescent="0.15"/>
  <cols>
    <col min="1" max="2" width="3.375" style="124" customWidth="1"/>
    <col min="3" max="3" width="5.125" style="125" customWidth="1"/>
    <col min="4" max="4" width="2.125" style="125" customWidth="1"/>
    <col min="5" max="5" width="5.875" style="125" customWidth="1"/>
    <col min="6" max="6" width="6.375" style="125" customWidth="1"/>
    <col min="7" max="7" width="5.625" style="125" customWidth="1"/>
    <col min="8" max="8" width="8.625" style="125" customWidth="1"/>
    <col min="9" max="9" width="7.5" style="125" customWidth="1"/>
    <col min="10" max="10" width="4" style="126" customWidth="1"/>
    <col min="11" max="12" width="10.375" style="125" customWidth="1"/>
    <col min="13" max="13" width="9.75" style="125" customWidth="1"/>
    <col min="14" max="14" width="10.5" style="125" customWidth="1"/>
    <col min="15" max="19" width="10.375" style="125" bestFit="1" customWidth="1"/>
    <col min="20" max="20" width="10" style="125" customWidth="1"/>
    <col min="21" max="22" width="9.375" style="125" customWidth="1"/>
    <col min="23" max="16384" width="9" style="125"/>
  </cols>
  <sheetData>
    <row r="1" spans="1:22" x14ac:dyDescent="0.15">
      <c r="U1" s="126"/>
      <c r="V1" s="126" t="s">
        <v>39</v>
      </c>
    </row>
    <row r="2" spans="1:22" s="132" customFormat="1" ht="30" customHeight="1" x14ac:dyDescent="0.15">
      <c r="A2" s="127"/>
      <c r="B2" s="128"/>
      <c r="C2" s="129"/>
      <c r="D2" s="129"/>
      <c r="E2" s="129"/>
      <c r="F2" s="129"/>
      <c r="G2" s="129"/>
      <c r="H2" s="129"/>
      <c r="I2" s="130" t="s">
        <v>6</v>
      </c>
      <c r="J2" s="131"/>
      <c r="K2" s="208" t="s">
        <v>7</v>
      </c>
      <c r="L2" s="208" t="s">
        <v>8</v>
      </c>
      <c r="M2" s="496" t="s">
        <v>9</v>
      </c>
      <c r="N2" s="498">
        <v>3</v>
      </c>
      <c r="O2" s="498">
        <f>N2+1</f>
        <v>4</v>
      </c>
      <c r="P2" s="498">
        <f t="shared" ref="P2:V2" si="0">O2+1</f>
        <v>5</v>
      </c>
      <c r="Q2" s="498">
        <f t="shared" si="0"/>
        <v>6</v>
      </c>
      <c r="R2" s="498">
        <f t="shared" si="0"/>
        <v>7</v>
      </c>
      <c r="S2" s="498">
        <f t="shared" si="0"/>
        <v>8</v>
      </c>
      <c r="T2" s="498">
        <f t="shared" si="0"/>
        <v>9</v>
      </c>
      <c r="U2" s="498">
        <f t="shared" si="0"/>
        <v>10</v>
      </c>
      <c r="V2" s="498">
        <f t="shared" si="0"/>
        <v>11</v>
      </c>
    </row>
    <row r="3" spans="1:22" s="132" customFormat="1" ht="30" customHeight="1" x14ac:dyDescent="0.15">
      <c r="A3" s="133"/>
      <c r="B3" s="134"/>
      <c r="C3" s="135" t="s">
        <v>40</v>
      </c>
      <c r="D3" s="135"/>
      <c r="E3" s="135" t="s">
        <v>41</v>
      </c>
      <c r="F3" s="135"/>
      <c r="G3" s="135"/>
      <c r="H3" s="135"/>
      <c r="I3" s="135"/>
      <c r="J3" s="136"/>
      <c r="K3" s="137" t="s">
        <v>10</v>
      </c>
      <c r="L3" s="235" t="s">
        <v>305</v>
      </c>
      <c r="M3" s="497"/>
      <c r="N3" s="499"/>
      <c r="O3" s="499"/>
      <c r="P3" s="499"/>
      <c r="Q3" s="499"/>
      <c r="R3" s="499"/>
      <c r="S3" s="499"/>
      <c r="T3" s="499"/>
      <c r="U3" s="499"/>
      <c r="V3" s="499"/>
    </row>
    <row r="4" spans="1:22" s="132" customFormat="1" ht="15.75" customHeight="1" x14ac:dyDescent="0.15">
      <c r="A4" s="517" t="s">
        <v>42</v>
      </c>
      <c r="B4" s="520" t="s">
        <v>11</v>
      </c>
      <c r="C4" s="138">
        <v>1</v>
      </c>
      <c r="D4" s="547" t="s">
        <v>43</v>
      </c>
      <c r="E4" s="523"/>
      <c r="F4" s="523"/>
      <c r="G4" s="523"/>
      <c r="H4" s="523"/>
      <c r="I4" s="523"/>
      <c r="J4" s="139" t="s">
        <v>44</v>
      </c>
      <c r="K4" s="140">
        <f t="shared" ref="K4:L4" si="1">K5+K10</f>
        <v>180825</v>
      </c>
      <c r="L4" s="140">
        <f t="shared" si="1"/>
        <v>166924</v>
      </c>
      <c r="M4" s="140">
        <f>M5+M10</f>
        <v>167905</v>
      </c>
      <c r="N4" s="140">
        <f t="shared" ref="N4:Q4" si="2">N5+N10</f>
        <v>159203</v>
      </c>
      <c r="O4" s="140">
        <f t="shared" si="2"/>
        <v>149895</v>
      </c>
      <c r="P4" s="140">
        <f t="shared" si="2"/>
        <v>149896</v>
      </c>
      <c r="Q4" s="140">
        <f t="shared" si="2"/>
        <v>145349</v>
      </c>
      <c r="R4" s="140">
        <f>R5+R10</f>
        <v>143321</v>
      </c>
      <c r="S4" s="140">
        <f>S5+S10</f>
        <v>142550</v>
      </c>
      <c r="T4" s="140">
        <f>T5+T10</f>
        <v>140123</v>
      </c>
      <c r="U4" s="140">
        <f>U5+U10</f>
        <v>130594</v>
      </c>
      <c r="V4" s="140">
        <f>V5+V10</f>
        <v>122363</v>
      </c>
    </row>
    <row r="5" spans="1:22" s="143" customFormat="1" ht="15.75" customHeight="1" x14ac:dyDescent="0.15">
      <c r="A5" s="528"/>
      <c r="B5" s="520"/>
      <c r="C5" s="141" t="s">
        <v>45</v>
      </c>
      <c r="D5" s="142"/>
      <c r="E5" s="516" t="s">
        <v>12</v>
      </c>
      <c r="F5" s="516"/>
      <c r="G5" s="516"/>
      <c r="H5" s="516"/>
      <c r="I5" s="488"/>
      <c r="J5" s="139" t="s">
        <v>28</v>
      </c>
      <c r="K5" s="140">
        <f t="shared" ref="K5" si="3">SUM(K6:K9)</f>
        <v>73144</v>
      </c>
      <c r="L5" s="140">
        <f>SUM(L6:L9)</f>
        <v>70553</v>
      </c>
      <c r="M5" s="140">
        <f t="shared" ref="M5:Q5" si="4">SUM(M6:M9)</f>
        <v>68490</v>
      </c>
      <c r="N5" s="140">
        <f t="shared" si="4"/>
        <v>67680</v>
      </c>
      <c r="O5" s="140">
        <f t="shared" si="4"/>
        <v>67852</v>
      </c>
      <c r="P5" s="140">
        <f t="shared" si="4"/>
        <v>67520</v>
      </c>
      <c r="Q5" s="140">
        <f t="shared" si="4"/>
        <v>67440</v>
      </c>
      <c r="R5" s="140">
        <f>SUM(R6:R9)</f>
        <v>67360</v>
      </c>
      <c r="S5" s="140">
        <f>SUM(S6:S9)</f>
        <v>67280.10088272384</v>
      </c>
      <c r="T5" s="140">
        <f>SUM(T6:T9)</f>
        <v>67200.302520954952</v>
      </c>
      <c r="U5" s="140">
        <f>SUM(U6:U9)</f>
        <v>67120</v>
      </c>
      <c r="V5" s="140">
        <f>SUM(V6:V9)</f>
        <v>67040</v>
      </c>
    </row>
    <row r="6" spans="1:22" s="143" customFormat="1" ht="15.75" customHeight="1" x14ac:dyDescent="0.15">
      <c r="A6" s="528"/>
      <c r="B6" s="520"/>
      <c r="C6" s="144"/>
      <c r="D6" s="145"/>
      <c r="E6" s="146" t="s">
        <v>46</v>
      </c>
      <c r="F6" s="516" t="s">
        <v>13</v>
      </c>
      <c r="G6" s="516"/>
      <c r="H6" s="516"/>
      <c r="I6" s="516"/>
      <c r="J6" s="535"/>
      <c r="K6" s="140">
        <v>64762</v>
      </c>
      <c r="L6" s="140">
        <v>64835</v>
      </c>
      <c r="M6" s="140">
        <v>64107</v>
      </c>
      <c r="N6" s="140">
        <v>64167</v>
      </c>
      <c r="O6" s="140">
        <v>63600</v>
      </c>
      <c r="P6" s="140">
        <v>63520</v>
      </c>
      <c r="Q6" s="140">
        <v>63440</v>
      </c>
      <c r="R6" s="140">
        <v>63360</v>
      </c>
      <c r="S6" s="140">
        <f>R6/Q6*R6</f>
        <v>63280.100882723833</v>
      </c>
      <c r="T6" s="140">
        <f>S6/R6*S6</f>
        <v>63200.302520954945</v>
      </c>
      <c r="U6" s="140">
        <f>ROUNDDOWN(T6/S6*T6,0)</f>
        <v>63120</v>
      </c>
      <c r="V6" s="140">
        <f>ROUND(U6/T6*U6,0)</f>
        <v>63040</v>
      </c>
    </row>
    <row r="7" spans="1:22" s="143" customFormat="1" ht="15.75" customHeight="1" x14ac:dyDescent="0.15">
      <c r="A7" s="528"/>
      <c r="B7" s="520"/>
      <c r="C7" s="144"/>
      <c r="D7" s="145"/>
      <c r="E7" s="146" t="s">
        <v>47</v>
      </c>
      <c r="F7" s="516" t="s">
        <v>14</v>
      </c>
      <c r="G7" s="516"/>
      <c r="H7" s="516"/>
      <c r="I7" s="488"/>
      <c r="J7" s="139" t="s">
        <v>29</v>
      </c>
      <c r="K7" s="140">
        <v>0</v>
      </c>
      <c r="L7" s="140">
        <v>0</v>
      </c>
      <c r="M7" s="140">
        <v>0</v>
      </c>
      <c r="N7" s="140">
        <v>98</v>
      </c>
      <c r="O7" s="140">
        <v>0</v>
      </c>
      <c r="P7" s="140">
        <v>0</v>
      </c>
      <c r="Q7" s="140">
        <v>0</v>
      </c>
      <c r="R7" s="140">
        <v>0</v>
      </c>
      <c r="S7" s="140">
        <v>0</v>
      </c>
      <c r="T7" s="140">
        <v>0</v>
      </c>
      <c r="U7" s="140">
        <v>0</v>
      </c>
      <c r="V7" s="140">
        <v>0</v>
      </c>
    </row>
    <row r="8" spans="1:22" s="143" customFormat="1" ht="9" customHeight="1" x14ac:dyDescent="0.15">
      <c r="A8" s="528"/>
      <c r="B8" s="520"/>
      <c r="C8" s="543"/>
      <c r="D8" s="545"/>
      <c r="E8" s="530" t="s">
        <v>48</v>
      </c>
      <c r="F8" s="521" t="s">
        <v>15</v>
      </c>
      <c r="G8" s="521"/>
      <c r="H8" s="521"/>
      <c r="I8" s="521"/>
      <c r="J8" s="532"/>
      <c r="K8" s="236">
        <v>8382</v>
      </c>
      <c r="L8" s="236">
        <v>5718</v>
      </c>
      <c r="M8" s="236">
        <v>4383</v>
      </c>
      <c r="N8" s="236">
        <f>5668-4000+1747</f>
        <v>3415</v>
      </c>
      <c r="O8" s="236">
        <v>4252</v>
      </c>
      <c r="P8" s="236">
        <v>4000</v>
      </c>
      <c r="Q8" s="236">
        <v>4000</v>
      </c>
      <c r="R8" s="236">
        <v>4000</v>
      </c>
      <c r="S8" s="236">
        <v>4000</v>
      </c>
      <c r="T8" s="236">
        <v>4000</v>
      </c>
      <c r="U8" s="236">
        <v>4000</v>
      </c>
      <c r="V8" s="236">
        <v>4000</v>
      </c>
    </row>
    <row r="9" spans="1:22" s="143" customFormat="1" ht="9" customHeight="1" x14ac:dyDescent="0.15">
      <c r="A9" s="528"/>
      <c r="B9" s="520"/>
      <c r="C9" s="544"/>
      <c r="D9" s="546"/>
      <c r="E9" s="531"/>
      <c r="F9" s="533"/>
      <c r="G9" s="533"/>
      <c r="H9" s="533"/>
      <c r="I9" s="533"/>
      <c r="J9" s="534"/>
      <c r="K9" s="147">
        <v>0</v>
      </c>
      <c r="L9" s="147">
        <v>0</v>
      </c>
      <c r="M9" s="147">
        <v>0</v>
      </c>
      <c r="N9" s="147">
        <v>0</v>
      </c>
      <c r="O9" s="147">
        <v>0</v>
      </c>
      <c r="P9" s="147">
        <v>0</v>
      </c>
      <c r="Q9" s="147">
        <v>0</v>
      </c>
      <c r="R9" s="147">
        <v>0</v>
      </c>
      <c r="S9" s="147">
        <v>0</v>
      </c>
      <c r="T9" s="147">
        <v>0</v>
      </c>
      <c r="U9" s="147">
        <v>0</v>
      </c>
      <c r="V9" s="147">
        <v>0</v>
      </c>
    </row>
    <row r="10" spans="1:22" s="143" customFormat="1" ht="15.75" customHeight="1" x14ac:dyDescent="0.15">
      <c r="A10" s="528"/>
      <c r="B10" s="520"/>
      <c r="C10" s="141" t="s">
        <v>49</v>
      </c>
      <c r="D10" s="142"/>
      <c r="E10" s="516" t="s">
        <v>16</v>
      </c>
      <c r="F10" s="516"/>
      <c r="G10" s="516"/>
      <c r="H10" s="516"/>
      <c r="I10" s="516"/>
      <c r="J10" s="535"/>
      <c r="K10" s="140">
        <f t="shared" ref="K10" si="5">K11+K12</f>
        <v>107681</v>
      </c>
      <c r="L10" s="140">
        <f>L11+L12</f>
        <v>96371</v>
      </c>
      <c r="M10" s="140">
        <f t="shared" ref="M10:Q10" si="6">M11+M12</f>
        <v>99415</v>
      </c>
      <c r="N10" s="140">
        <f t="shared" si="6"/>
        <v>91523</v>
      </c>
      <c r="O10" s="140">
        <f t="shared" si="6"/>
        <v>82043</v>
      </c>
      <c r="P10" s="140">
        <f t="shared" si="6"/>
        <v>82376</v>
      </c>
      <c r="Q10" s="140">
        <f t="shared" si="6"/>
        <v>77909</v>
      </c>
      <c r="R10" s="140">
        <f>R11+R12</f>
        <v>75961</v>
      </c>
      <c r="S10" s="140">
        <f>S11+S12</f>
        <v>75269.89911727616</v>
      </c>
      <c r="T10" s="140">
        <f>T11+T12</f>
        <v>72922.697479045048</v>
      </c>
      <c r="U10" s="140">
        <f>U11+U12</f>
        <v>63474</v>
      </c>
      <c r="V10" s="140">
        <f>V11+V12</f>
        <v>55323</v>
      </c>
    </row>
    <row r="11" spans="1:22" s="143" customFormat="1" ht="15.75" customHeight="1" x14ac:dyDescent="0.15">
      <c r="A11" s="528"/>
      <c r="B11" s="520"/>
      <c r="C11" s="219"/>
      <c r="D11" s="221"/>
      <c r="E11" s="213" t="s">
        <v>46</v>
      </c>
      <c r="F11" s="521" t="s">
        <v>50</v>
      </c>
      <c r="G11" s="521"/>
      <c r="H11" s="521"/>
      <c r="I11" s="521"/>
      <c r="J11" s="532"/>
      <c r="K11" s="140">
        <v>103608</v>
      </c>
      <c r="L11" s="140">
        <v>93857</v>
      </c>
      <c r="M11" s="140">
        <f>M13+M33-M24-M5-M12</f>
        <v>92414</v>
      </c>
      <c r="N11" s="140">
        <f>N13+N33-N24-N5-N12</f>
        <v>84515</v>
      </c>
      <c r="O11" s="140">
        <f t="shared" ref="O11:V11" si="7">O13+O33-O24-O5-O12</f>
        <v>75097</v>
      </c>
      <c r="P11" s="140">
        <f t="shared" si="7"/>
        <v>75439</v>
      </c>
      <c r="Q11" s="140">
        <f t="shared" si="7"/>
        <v>70981</v>
      </c>
      <c r="R11" s="140">
        <f t="shared" si="7"/>
        <v>72390</v>
      </c>
      <c r="S11" s="140">
        <f t="shared" si="7"/>
        <v>71703.89911727616</v>
      </c>
      <c r="T11" s="140">
        <f t="shared" si="7"/>
        <v>69360.697479045048</v>
      </c>
      <c r="U11" s="140">
        <f t="shared" si="7"/>
        <v>59917</v>
      </c>
      <c r="V11" s="140">
        <f t="shared" si="7"/>
        <v>51771</v>
      </c>
    </row>
    <row r="12" spans="1:22" s="143" customFormat="1" ht="15.75" customHeight="1" x14ac:dyDescent="0.15">
      <c r="A12" s="528"/>
      <c r="B12" s="520"/>
      <c r="C12" s="148"/>
      <c r="D12" s="149"/>
      <c r="E12" s="146" t="s">
        <v>47</v>
      </c>
      <c r="F12" s="516" t="s">
        <v>15</v>
      </c>
      <c r="G12" s="516"/>
      <c r="H12" s="516"/>
      <c r="I12" s="516"/>
      <c r="J12" s="535"/>
      <c r="K12" s="140">
        <v>4073</v>
      </c>
      <c r="L12" s="140">
        <v>2514</v>
      </c>
      <c r="M12" s="140">
        <v>7001</v>
      </c>
      <c r="N12" s="140">
        <f>ROUND(N6/M6*M12,0)</f>
        <v>7008</v>
      </c>
      <c r="O12" s="140">
        <f t="shared" ref="O12:Q12" si="8">ROUND(O6/N6*N12,0)</f>
        <v>6946</v>
      </c>
      <c r="P12" s="140">
        <f t="shared" si="8"/>
        <v>6937</v>
      </c>
      <c r="Q12" s="140">
        <f t="shared" si="8"/>
        <v>6928</v>
      </c>
      <c r="R12" s="140">
        <v>3571</v>
      </c>
      <c r="S12" s="140">
        <f>ROUND(S6/R6*R12,0)</f>
        <v>3566</v>
      </c>
      <c r="T12" s="140">
        <f>ROUND(T6/S6*S12,0)</f>
        <v>3562</v>
      </c>
      <c r="U12" s="140">
        <f>ROUND(U6/T6*T12,0)</f>
        <v>3557</v>
      </c>
      <c r="V12" s="140">
        <f>ROUND(V6/U6*U12,0)</f>
        <v>3552</v>
      </c>
    </row>
    <row r="13" spans="1:22" s="143" customFormat="1" ht="15.75" customHeight="1" x14ac:dyDescent="0.15">
      <c r="A13" s="528"/>
      <c r="B13" s="520" t="s">
        <v>17</v>
      </c>
      <c r="C13" s="150" t="s">
        <v>51</v>
      </c>
      <c r="D13" s="516" t="s">
        <v>52</v>
      </c>
      <c r="E13" s="516"/>
      <c r="F13" s="516"/>
      <c r="G13" s="516"/>
      <c r="H13" s="516"/>
      <c r="I13" s="516"/>
      <c r="J13" s="139" t="s">
        <v>53</v>
      </c>
      <c r="K13" s="140">
        <f>K14+K18</f>
        <v>87336</v>
      </c>
      <c r="L13" s="140">
        <f t="shared" ref="L13" si="9">L14+L18</f>
        <v>82027</v>
      </c>
      <c r="M13" s="140">
        <f>M14+M18</f>
        <v>88036</v>
      </c>
      <c r="N13" s="140">
        <f t="shared" ref="N13:Q13" si="10">N14+N18</f>
        <v>80341</v>
      </c>
      <c r="O13" s="140">
        <f t="shared" si="10"/>
        <v>77386</v>
      </c>
      <c r="P13" s="140">
        <f t="shared" si="10"/>
        <v>76816</v>
      </c>
      <c r="Q13" s="140">
        <f t="shared" si="10"/>
        <v>76428</v>
      </c>
      <c r="R13" s="140">
        <f>R14+R18</f>
        <v>76019</v>
      </c>
      <c r="S13" s="140">
        <f>S14+S18</f>
        <v>76144</v>
      </c>
      <c r="T13" s="140">
        <f>T14+T18</f>
        <v>77857</v>
      </c>
      <c r="U13" s="140">
        <f>U14+U18</f>
        <v>77468</v>
      </c>
      <c r="V13" s="140">
        <f>V14+V18</f>
        <v>77770</v>
      </c>
    </row>
    <row r="14" spans="1:22" s="143" customFormat="1" ht="15.75" customHeight="1" x14ac:dyDescent="0.15">
      <c r="A14" s="528"/>
      <c r="B14" s="520"/>
      <c r="C14" s="141" t="s">
        <v>45</v>
      </c>
      <c r="D14" s="142"/>
      <c r="E14" s="516" t="s">
        <v>18</v>
      </c>
      <c r="F14" s="516"/>
      <c r="G14" s="516"/>
      <c r="H14" s="516"/>
      <c r="I14" s="516"/>
      <c r="J14" s="535"/>
      <c r="K14" s="140">
        <f>K15+K17</f>
        <v>64899</v>
      </c>
      <c r="L14" s="140">
        <f>L15+L17</f>
        <v>63216</v>
      </c>
      <c r="M14" s="140">
        <f>M15+M17</f>
        <v>65565</v>
      </c>
      <c r="N14" s="140">
        <f t="shared" ref="N14:R14" si="11">N15+N17</f>
        <v>65563</v>
      </c>
      <c r="O14" s="140">
        <f t="shared" si="11"/>
        <v>60441</v>
      </c>
      <c r="P14" s="140">
        <f t="shared" si="11"/>
        <v>60491</v>
      </c>
      <c r="Q14" s="140">
        <f t="shared" si="11"/>
        <v>60530</v>
      </c>
      <c r="R14" s="140">
        <f t="shared" si="11"/>
        <v>60609</v>
      </c>
      <c r="S14" s="140">
        <f>S15+S17</f>
        <v>60663</v>
      </c>
      <c r="T14" s="140">
        <f>T15+T17</f>
        <v>62536</v>
      </c>
      <c r="U14" s="140">
        <f>U15+U17</f>
        <v>62580</v>
      </c>
      <c r="V14" s="140">
        <f>V15+V17</f>
        <v>62692</v>
      </c>
    </row>
    <row r="15" spans="1:22" s="143" customFormat="1" ht="15.75" customHeight="1" x14ac:dyDescent="0.15">
      <c r="A15" s="528"/>
      <c r="B15" s="520"/>
      <c r="C15" s="219"/>
      <c r="D15" s="221"/>
      <c r="E15" s="213" t="s">
        <v>46</v>
      </c>
      <c r="F15" s="521" t="s">
        <v>19</v>
      </c>
      <c r="G15" s="516"/>
      <c r="H15" s="516"/>
      <c r="I15" s="516"/>
      <c r="J15" s="535"/>
      <c r="K15" s="140">
        <v>8023</v>
      </c>
      <c r="L15" s="140">
        <v>5094</v>
      </c>
      <c r="M15" s="140">
        <v>5304</v>
      </c>
      <c r="N15" s="140">
        <v>5836</v>
      </c>
      <c r="O15" s="140">
        <v>5980</v>
      </c>
      <c r="P15" s="140">
        <v>6098</v>
      </c>
      <c r="Q15" s="140">
        <v>6207</v>
      </c>
      <c r="R15" s="140">
        <v>6322</v>
      </c>
      <c r="S15" s="140">
        <v>6434</v>
      </c>
      <c r="T15" s="140">
        <v>6555</v>
      </c>
      <c r="U15" s="140">
        <v>6671</v>
      </c>
      <c r="V15" s="140">
        <v>6783</v>
      </c>
    </row>
    <row r="16" spans="1:22" s="143" customFormat="1" ht="15.75" customHeight="1" x14ac:dyDescent="0.15">
      <c r="A16" s="528"/>
      <c r="B16" s="520"/>
      <c r="C16" s="220"/>
      <c r="D16" s="222"/>
      <c r="E16" s="151"/>
      <c r="F16" s="215"/>
      <c r="G16" s="522" t="s">
        <v>54</v>
      </c>
      <c r="H16" s="488"/>
      <c r="I16" s="488"/>
      <c r="J16" s="489"/>
      <c r="K16" s="140">
        <v>0</v>
      </c>
      <c r="L16" s="140">
        <v>0</v>
      </c>
      <c r="M16" s="140">
        <v>0</v>
      </c>
      <c r="N16" s="140">
        <v>0</v>
      </c>
      <c r="O16" s="140">
        <v>0</v>
      </c>
      <c r="P16" s="140">
        <v>0</v>
      </c>
      <c r="Q16" s="140">
        <v>0</v>
      </c>
      <c r="R16" s="140">
        <v>0</v>
      </c>
      <c r="S16" s="140">
        <v>0</v>
      </c>
      <c r="T16" s="140">
        <v>0</v>
      </c>
      <c r="U16" s="140">
        <v>0</v>
      </c>
      <c r="V16" s="140">
        <v>0</v>
      </c>
    </row>
    <row r="17" spans="1:22" s="143" customFormat="1" ht="15.75" customHeight="1" x14ac:dyDescent="0.15">
      <c r="A17" s="528"/>
      <c r="B17" s="520"/>
      <c r="C17" s="148"/>
      <c r="D17" s="149"/>
      <c r="E17" s="146" t="s">
        <v>47</v>
      </c>
      <c r="F17" s="516" t="s">
        <v>15</v>
      </c>
      <c r="G17" s="516"/>
      <c r="H17" s="488"/>
      <c r="I17" s="488"/>
      <c r="J17" s="489"/>
      <c r="K17" s="140">
        <v>56876</v>
      </c>
      <c r="L17" s="140">
        <v>58122</v>
      </c>
      <c r="M17" s="140">
        <v>60261</v>
      </c>
      <c r="N17" s="140">
        <v>59727</v>
      </c>
      <c r="O17" s="140">
        <v>54461</v>
      </c>
      <c r="P17" s="140">
        <v>54393</v>
      </c>
      <c r="Q17" s="140">
        <v>54323</v>
      </c>
      <c r="R17" s="140">
        <v>54287</v>
      </c>
      <c r="S17" s="140">
        <v>54229</v>
      </c>
      <c r="T17" s="140">
        <v>55981</v>
      </c>
      <c r="U17" s="140">
        <v>55909</v>
      </c>
      <c r="V17" s="140">
        <v>55909</v>
      </c>
    </row>
    <row r="18" spans="1:22" s="143" customFormat="1" ht="15.75" customHeight="1" x14ac:dyDescent="0.15">
      <c r="A18" s="528"/>
      <c r="B18" s="520"/>
      <c r="C18" s="141" t="s">
        <v>49</v>
      </c>
      <c r="D18" s="142"/>
      <c r="E18" s="516" t="s">
        <v>20</v>
      </c>
      <c r="F18" s="516"/>
      <c r="G18" s="516"/>
      <c r="H18" s="516"/>
      <c r="I18" s="516"/>
      <c r="J18" s="535"/>
      <c r="K18" s="140">
        <f t="shared" ref="K18:L18" si="12">K19+K20+K22</f>
        <v>22437</v>
      </c>
      <c r="L18" s="140">
        <f t="shared" si="12"/>
        <v>18811</v>
      </c>
      <c r="M18" s="140">
        <f>M19+M20+M22</f>
        <v>22471</v>
      </c>
      <c r="N18" s="140">
        <f t="shared" ref="N18:Q18" si="13">N19+N20+N22</f>
        <v>14778</v>
      </c>
      <c r="O18" s="140">
        <f t="shared" si="13"/>
        <v>16945</v>
      </c>
      <c r="P18" s="140">
        <f t="shared" si="13"/>
        <v>16325</v>
      </c>
      <c r="Q18" s="140">
        <f t="shared" si="13"/>
        <v>15898</v>
      </c>
      <c r="R18" s="140">
        <f>R19+R20+R22</f>
        <v>15410</v>
      </c>
      <c r="S18" s="140">
        <f>S19+S20+S22</f>
        <v>15481</v>
      </c>
      <c r="T18" s="140">
        <f>T19+T20+T22</f>
        <v>15321</v>
      </c>
      <c r="U18" s="140">
        <f>U19+U20+U22</f>
        <v>14888</v>
      </c>
      <c r="V18" s="140">
        <f>V19+V20+V22</f>
        <v>15078</v>
      </c>
    </row>
    <row r="19" spans="1:22" s="143" customFormat="1" ht="9" customHeight="1" x14ac:dyDescent="0.15">
      <c r="A19" s="528"/>
      <c r="B19" s="520"/>
      <c r="C19" s="536"/>
      <c r="D19" s="538"/>
      <c r="E19" s="530" t="s">
        <v>46</v>
      </c>
      <c r="F19" s="521" t="s">
        <v>21</v>
      </c>
      <c r="G19" s="521"/>
      <c r="H19" s="521"/>
      <c r="I19" s="521"/>
      <c r="J19" s="532"/>
      <c r="K19" s="236">
        <v>231</v>
      </c>
      <c r="L19" s="236">
        <v>123</v>
      </c>
      <c r="M19" s="236">
        <v>71</v>
      </c>
      <c r="N19" s="236">
        <v>34</v>
      </c>
      <c r="O19" s="236">
        <v>8</v>
      </c>
      <c r="P19" s="236">
        <v>0</v>
      </c>
      <c r="Q19" s="236">
        <v>0</v>
      </c>
      <c r="R19" s="236">
        <v>0</v>
      </c>
      <c r="S19" s="236">
        <v>0</v>
      </c>
      <c r="T19" s="236">
        <v>0</v>
      </c>
      <c r="U19" s="236">
        <v>0</v>
      </c>
      <c r="V19" s="236">
        <v>0</v>
      </c>
    </row>
    <row r="20" spans="1:22" s="143" customFormat="1" ht="9" customHeight="1" x14ac:dyDescent="0.15">
      <c r="A20" s="528"/>
      <c r="B20" s="520"/>
      <c r="C20" s="537"/>
      <c r="D20" s="539"/>
      <c r="E20" s="540"/>
      <c r="F20" s="541"/>
      <c r="G20" s="541"/>
      <c r="H20" s="541"/>
      <c r="I20" s="541"/>
      <c r="J20" s="542"/>
      <c r="K20" s="237">
        <f>18266-K19</f>
        <v>18035</v>
      </c>
      <c r="L20" s="237">
        <f>15978-L19</f>
        <v>15855</v>
      </c>
      <c r="M20" s="237">
        <f>14778-M19</f>
        <v>14707</v>
      </c>
      <c r="N20" s="237">
        <f>13238-N19</f>
        <v>13204</v>
      </c>
      <c r="O20" s="237">
        <f>15419-O19</f>
        <v>15411</v>
      </c>
      <c r="P20" s="237">
        <f>14801-P19</f>
        <v>14801</v>
      </c>
      <c r="Q20" s="237">
        <f>14376-Q19</f>
        <v>14376</v>
      </c>
      <c r="R20" s="237">
        <f>13890-R19</f>
        <v>13890</v>
      </c>
      <c r="S20" s="237">
        <v>13963</v>
      </c>
      <c r="T20" s="237">
        <v>13805</v>
      </c>
      <c r="U20" s="237">
        <v>13374</v>
      </c>
      <c r="V20" s="237">
        <v>13566</v>
      </c>
    </row>
    <row r="21" spans="1:22" s="143" customFormat="1" ht="15.75" customHeight="1" x14ac:dyDescent="0.15">
      <c r="A21" s="528"/>
      <c r="B21" s="520"/>
      <c r="C21" s="152"/>
      <c r="D21" s="153"/>
      <c r="E21" s="154"/>
      <c r="F21" s="155"/>
      <c r="G21" s="522" t="s">
        <v>55</v>
      </c>
      <c r="H21" s="523"/>
      <c r="I21" s="523"/>
      <c r="J21" s="524"/>
      <c r="K21" s="140">
        <v>0</v>
      </c>
      <c r="L21" s="140">
        <v>0</v>
      </c>
      <c r="M21" s="140">
        <v>0</v>
      </c>
      <c r="N21" s="140">
        <v>0</v>
      </c>
      <c r="O21" s="140">
        <v>0</v>
      </c>
      <c r="P21" s="140">
        <v>0</v>
      </c>
      <c r="Q21" s="140">
        <v>0</v>
      </c>
      <c r="R21" s="140">
        <v>0</v>
      </c>
      <c r="S21" s="140">
        <v>0</v>
      </c>
      <c r="T21" s="140">
        <v>0</v>
      </c>
      <c r="U21" s="140">
        <v>0</v>
      </c>
      <c r="V21" s="140">
        <v>0</v>
      </c>
    </row>
    <row r="22" spans="1:22" s="143" customFormat="1" ht="15.75" customHeight="1" x14ac:dyDescent="0.15">
      <c r="A22" s="528"/>
      <c r="B22" s="520"/>
      <c r="C22" s="148"/>
      <c r="D22" s="149"/>
      <c r="E22" s="146" t="s">
        <v>47</v>
      </c>
      <c r="F22" s="516" t="s">
        <v>15</v>
      </c>
      <c r="G22" s="516"/>
      <c r="H22" s="488"/>
      <c r="I22" s="488"/>
      <c r="J22" s="489"/>
      <c r="K22" s="140">
        <v>4171</v>
      </c>
      <c r="L22" s="140">
        <v>2833</v>
      </c>
      <c r="M22" s="140">
        <v>7693</v>
      </c>
      <c r="N22" s="140">
        <v>1540</v>
      </c>
      <c r="O22" s="140">
        <f t="shared" ref="O22:R22" si="14">ROUND(O6/N6*N22,0)</f>
        <v>1526</v>
      </c>
      <c r="P22" s="140">
        <f t="shared" si="14"/>
        <v>1524</v>
      </c>
      <c r="Q22" s="140">
        <f t="shared" si="14"/>
        <v>1522</v>
      </c>
      <c r="R22" s="140">
        <f t="shared" si="14"/>
        <v>1520</v>
      </c>
      <c r="S22" s="140">
        <f>ROUND(S6/R6*R22,0)</f>
        <v>1518</v>
      </c>
      <c r="T22" s="140">
        <f>ROUND(T6/S6*S22,0)</f>
        <v>1516</v>
      </c>
      <c r="U22" s="140">
        <f>ROUND(U6/T6*T22,0)</f>
        <v>1514</v>
      </c>
      <c r="V22" s="140">
        <f>ROUND(V6/U6*U22,0)</f>
        <v>1512</v>
      </c>
    </row>
    <row r="23" spans="1:22" s="143" customFormat="1" ht="15.75" customHeight="1" x14ac:dyDescent="0.15">
      <c r="A23" s="529"/>
      <c r="B23" s="207"/>
      <c r="C23" s="156" t="s">
        <v>56</v>
      </c>
      <c r="D23" s="157"/>
      <c r="E23" s="516" t="s">
        <v>57</v>
      </c>
      <c r="F23" s="516"/>
      <c r="G23" s="209"/>
      <c r="H23" s="516" t="s">
        <v>58</v>
      </c>
      <c r="I23" s="516"/>
      <c r="J23" s="139" t="s">
        <v>59</v>
      </c>
      <c r="K23" s="158">
        <f t="shared" ref="K23:Q23" si="15">K4-K13</f>
        <v>93489</v>
      </c>
      <c r="L23" s="158">
        <f t="shared" si="15"/>
        <v>84897</v>
      </c>
      <c r="M23" s="158">
        <f t="shared" si="15"/>
        <v>79869</v>
      </c>
      <c r="N23" s="158">
        <f t="shared" si="15"/>
        <v>78862</v>
      </c>
      <c r="O23" s="158">
        <f t="shared" si="15"/>
        <v>72509</v>
      </c>
      <c r="P23" s="158">
        <f t="shared" si="15"/>
        <v>73080</v>
      </c>
      <c r="Q23" s="158">
        <f t="shared" si="15"/>
        <v>68921</v>
      </c>
      <c r="R23" s="158">
        <f>R4-R13</f>
        <v>67302</v>
      </c>
      <c r="S23" s="158">
        <f>S4-S13</f>
        <v>66406</v>
      </c>
      <c r="T23" s="158">
        <f>T4-T13</f>
        <v>62266</v>
      </c>
      <c r="U23" s="158">
        <f>U4-U13</f>
        <v>53126</v>
      </c>
      <c r="V23" s="158">
        <f>V4-V13</f>
        <v>44593</v>
      </c>
    </row>
    <row r="24" spans="1:22" s="143" customFormat="1" ht="15.75" customHeight="1" x14ac:dyDescent="0.15">
      <c r="A24" s="517" t="s">
        <v>60</v>
      </c>
      <c r="B24" s="520" t="s">
        <v>24</v>
      </c>
      <c r="C24" s="138">
        <v>1</v>
      </c>
      <c r="D24" s="159"/>
      <c r="E24" s="516" t="s">
        <v>24</v>
      </c>
      <c r="F24" s="488"/>
      <c r="G24" s="488"/>
      <c r="H24" s="488"/>
      <c r="I24" s="488"/>
      <c r="J24" s="160" t="s">
        <v>61</v>
      </c>
      <c r="K24" s="161">
        <f>K25+K27+K28+K29+K30+K31+K32</f>
        <v>67066</v>
      </c>
      <c r="L24" s="161">
        <f t="shared" ref="L24" si="16">L25+L27+L28+L29+L30+L31+L32</f>
        <v>89598</v>
      </c>
      <c r="M24" s="161">
        <f>M25+M27+M28+M29+M30+M31+M32</f>
        <v>130885</v>
      </c>
      <c r="N24" s="161">
        <f t="shared" ref="N24:V24" si="17">N25+N27+N28+N29+N30+N31+N32</f>
        <v>383303</v>
      </c>
      <c r="O24" s="161">
        <f t="shared" si="17"/>
        <v>127486</v>
      </c>
      <c r="P24" s="161">
        <f t="shared" si="17"/>
        <v>112362</v>
      </c>
      <c r="Q24" s="161">
        <f t="shared" si="17"/>
        <v>104833</v>
      </c>
      <c r="R24" s="161">
        <f t="shared" si="17"/>
        <v>156442</v>
      </c>
      <c r="S24" s="161">
        <f t="shared" si="17"/>
        <v>115352</v>
      </c>
      <c r="T24" s="161">
        <f t="shared" si="17"/>
        <v>120861</v>
      </c>
      <c r="U24" s="161">
        <f t="shared" si="17"/>
        <v>120991</v>
      </c>
      <c r="V24" s="161">
        <f t="shared" si="17"/>
        <v>121121</v>
      </c>
    </row>
    <row r="25" spans="1:22" s="143" customFormat="1" ht="15.75" customHeight="1" x14ac:dyDescent="0.15">
      <c r="A25" s="518"/>
      <c r="B25" s="520"/>
      <c r="C25" s="162" t="s">
        <v>45</v>
      </c>
      <c r="D25" s="216"/>
      <c r="E25" s="516" t="s">
        <v>62</v>
      </c>
      <c r="F25" s="488"/>
      <c r="G25" s="488"/>
      <c r="H25" s="488"/>
      <c r="I25" s="488"/>
      <c r="J25" s="489"/>
      <c r="K25" s="161">
        <v>14600</v>
      </c>
      <c r="L25" s="161">
        <v>32300</v>
      </c>
      <c r="M25" s="161">
        <f>46800+1300</f>
        <v>48100</v>
      </c>
      <c r="N25" s="161">
        <f>150100+9700</f>
        <v>159800</v>
      </c>
      <c r="O25" s="161">
        <f>40900+9900</f>
        <v>50800</v>
      </c>
      <c r="P25" s="161">
        <v>46100</v>
      </c>
      <c r="Q25" s="161">
        <v>35500</v>
      </c>
      <c r="R25" s="161">
        <v>54800</v>
      </c>
      <c r="S25" s="161">
        <v>44500</v>
      </c>
      <c r="T25" s="161">
        <v>38500</v>
      </c>
      <c r="U25" s="161">
        <v>38600</v>
      </c>
      <c r="V25" s="161">
        <v>38600</v>
      </c>
    </row>
    <row r="26" spans="1:22" s="143" customFormat="1" ht="15.75" customHeight="1" x14ac:dyDescent="0.15">
      <c r="A26" s="518"/>
      <c r="B26" s="520"/>
      <c r="C26" s="162"/>
      <c r="D26" s="216"/>
      <c r="E26" s="525" t="s">
        <v>306</v>
      </c>
      <c r="F26" s="526"/>
      <c r="G26" s="526"/>
      <c r="H26" s="526"/>
      <c r="I26" s="526"/>
      <c r="J26" s="527"/>
      <c r="K26" s="161">
        <v>0</v>
      </c>
      <c r="L26" s="161">
        <v>0</v>
      </c>
      <c r="M26" s="161">
        <v>0</v>
      </c>
      <c r="N26" s="161">
        <v>0</v>
      </c>
      <c r="O26" s="161">
        <v>0</v>
      </c>
      <c r="P26" s="161">
        <v>0</v>
      </c>
      <c r="Q26" s="161">
        <v>0</v>
      </c>
      <c r="R26" s="161">
        <v>0</v>
      </c>
      <c r="S26" s="161">
        <v>0</v>
      </c>
      <c r="T26" s="161">
        <v>0</v>
      </c>
      <c r="U26" s="161">
        <v>0</v>
      </c>
      <c r="V26" s="161">
        <v>0</v>
      </c>
    </row>
    <row r="27" spans="1:22" s="143" customFormat="1" ht="15.75" customHeight="1" x14ac:dyDescent="0.15">
      <c r="A27" s="518"/>
      <c r="B27" s="520"/>
      <c r="C27" s="162" t="s">
        <v>49</v>
      </c>
      <c r="D27" s="216"/>
      <c r="E27" s="516" t="s">
        <v>63</v>
      </c>
      <c r="F27" s="488"/>
      <c r="G27" s="488"/>
      <c r="H27" s="488"/>
      <c r="I27" s="488"/>
      <c r="J27" s="489"/>
      <c r="K27" s="161">
        <v>25487</v>
      </c>
      <c r="L27" s="161">
        <v>17700</v>
      </c>
      <c r="M27" s="161">
        <v>20630</v>
      </c>
      <c r="N27" s="161">
        <v>31903</v>
      </c>
      <c r="O27" s="161">
        <v>25186</v>
      </c>
      <c r="P27" s="161">
        <v>19162</v>
      </c>
      <c r="Q27" s="161">
        <v>23433</v>
      </c>
      <c r="R27" s="161">
        <v>27942</v>
      </c>
      <c r="S27" s="161">
        <v>18452</v>
      </c>
      <c r="T27" s="161">
        <v>16161</v>
      </c>
      <c r="U27" s="161">
        <v>16091</v>
      </c>
      <c r="V27" s="161">
        <v>16221</v>
      </c>
    </row>
    <row r="28" spans="1:22" s="143" customFormat="1" ht="15.75" customHeight="1" x14ac:dyDescent="0.15">
      <c r="A28" s="518"/>
      <c r="B28" s="520"/>
      <c r="C28" s="162" t="s">
        <v>4</v>
      </c>
      <c r="D28" s="216"/>
      <c r="E28" s="516" t="s">
        <v>64</v>
      </c>
      <c r="F28" s="488"/>
      <c r="G28" s="488"/>
      <c r="H28" s="488"/>
      <c r="I28" s="488"/>
      <c r="J28" s="489"/>
      <c r="K28" s="161">
        <v>0</v>
      </c>
      <c r="L28" s="161">
        <v>0</v>
      </c>
      <c r="M28" s="161">
        <v>0</v>
      </c>
      <c r="N28" s="161">
        <v>0</v>
      </c>
      <c r="O28" s="161">
        <v>0</v>
      </c>
      <c r="P28" s="161">
        <v>0</v>
      </c>
      <c r="Q28" s="161">
        <v>0</v>
      </c>
      <c r="R28" s="161">
        <v>0</v>
      </c>
      <c r="S28" s="161">
        <v>0</v>
      </c>
      <c r="T28" s="161">
        <v>0</v>
      </c>
      <c r="U28" s="161">
        <v>0</v>
      </c>
      <c r="V28" s="161">
        <v>0</v>
      </c>
    </row>
    <row r="29" spans="1:22" s="143" customFormat="1" ht="15.75" customHeight="1" x14ac:dyDescent="0.15">
      <c r="A29" s="518"/>
      <c r="B29" s="520"/>
      <c r="C29" s="162" t="s">
        <v>5</v>
      </c>
      <c r="D29" s="216"/>
      <c r="E29" s="516" t="s">
        <v>26</v>
      </c>
      <c r="F29" s="488"/>
      <c r="G29" s="488"/>
      <c r="H29" s="488"/>
      <c r="I29" s="488"/>
      <c r="J29" s="489"/>
      <c r="K29" s="161">
        <v>0</v>
      </c>
      <c r="L29" s="161">
        <v>0</v>
      </c>
      <c r="M29" s="161">
        <v>0</v>
      </c>
      <c r="N29" s="161">
        <v>0</v>
      </c>
      <c r="O29" s="161">
        <v>0</v>
      </c>
      <c r="P29" s="161">
        <v>0</v>
      </c>
      <c r="Q29" s="161">
        <v>0</v>
      </c>
      <c r="R29" s="161">
        <v>0</v>
      </c>
      <c r="S29" s="161">
        <v>0</v>
      </c>
      <c r="T29" s="161">
        <v>0</v>
      </c>
      <c r="U29" s="161">
        <v>0</v>
      </c>
      <c r="V29" s="161">
        <v>0</v>
      </c>
    </row>
    <row r="30" spans="1:22" s="143" customFormat="1" ht="15.75" customHeight="1" x14ac:dyDescent="0.15">
      <c r="A30" s="518"/>
      <c r="B30" s="520"/>
      <c r="C30" s="162" t="s">
        <v>65</v>
      </c>
      <c r="D30" s="216"/>
      <c r="E30" s="516" t="s">
        <v>25</v>
      </c>
      <c r="F30" s="488"/>
      <c r="G30" s="488"/>
      <c r="H30" s="488"/>
      <c r="I30" s="488"/>
      <c r="J30" s="489"/>
      <c r="K30" s="161">
        <v>26822</v>
      </c>
      <c r="L30" s="161">
        <v>39399</v>
      </c>
      <c r="M30" s="161">
        <v>62000</v>
      </c>
      <c r="N30" s="161">
        <v>191600</v>
      </c>
      <c r="O30" s="161">
        <v>51500</v>
      </c>
      <c r="P30" s="161">
        <v>47100</v>
      </c>
      <c r="Q30" s="161">
        <v>45900</v>
      </c>
      <c r="R30" s="161">
        <v>73700</v>
      </c>
      <c r="S30" s="161">
        <v>52400</v>
      </c>
      <c r="T30" s="161">
        <v>66200</v>
      </c>
      <c r="U30" s="161">
        <v>66300</v>
      </c>
      <c r="V30" s="161">
        <v>66300</v>
      </c>
    </row>
    <row r="31" spans="1:22" s="143" customFormat="1" ht="15.75" customHeight="1" x14ac:dyDescent="0.15">
      <c r="A31" s="518"/>
      <c r="B31" s="520"/>
      <c r="C31" s="162" t="s">
        <v>66</v>
      </c>
      <c r="D31" s="216"/>
      <c r="E31" s="516" t="s">
        <v>27</v>
      </c>
      <c r="F31" s="488"/>
      <c r="G31" s="488"/>
      <c r="H31" s="488"/>
      <c r="I31" s="488"/>
      <c r="J31" s="489"/>
      <c r="K31" s="161">
        <v>157</v>
      </c>
      <c r="L31" s="161">
        <v>199</v>
      </c>
      <c r="M31" s="161">
        <v>35</v>
      </c>
      <c r="N31" s="161">
        <v>0</v>
      </c>
      <c r="O31" s="161">
        <v>0</v>
      </c>
      <c r="P31" s="161">
        <v>0</v>
      </c>
      <c r="Q31" s="161">
        <v>0</v>
      </c>
      <c r="R31" s="161">
        <v>0</v>
      </c>
      <c r="S31" s="161">
        <v>0</v>
      </c>
      <c r="T31" s="161">
        <v>0</v>
      </c>
      <c r="U31" s="161">
        <v>0</v>
      </c>
      <c r="V31" s="161">
        <v>0</v>
      </c>
    </row>
    <row r="32" spans="1:22" s="143" customFormat="1" ht="15.75" customHeight="1" x14ac:dyDescent="0.15">
      <c r="A32" s="518"/>
      <c r="B32" s="520"/>
      <c r="C32" s="162" t="s">
        <v>67</v>
      </c>
      <c r="D32" s="216"/>
      <c r="E32" s="516" t="s">
        <v>15</v>
      </c>
      <c r="F32" s="488"/>
      <c r="G32" s="488"/>
      <c r="H32" s="488"/>
      <c r="I32" s="488"/>
      <c r="J32" s="489"/>
      <c r="K32" s="161">
        <v>0</v>
      </c>
      <c r="L32" s="161">
        <v>0</v>
      </c>
      <c r="M32" s="161">
        <v>120</v>
      </c>
      <c r="N32" s="161">
        <v>0</v>
      </c>
      <c r="O32" s="161">
        <v>0</v>
      </c>
      <c r="P32" s="161">
        <v>0</v>
      </c>
      <c r="Q32" s="161">
        <v>0</v>
      </c>
      <c r="R32" s="161">
        <v>0</v>
      </c>
      <c r="S32" s="161">
        <v>0</v>
      </c>
      <c r="T32" s="161">
        <v>0</v>
      </c>
      <c r="U32" s="161">
        <v>0</v>
      </c>
      <c r="V32" s="161">
        <v>0</v>
      </c>
    </row>
    <row r="33" spans="1:22" s="143" customFormat="1" ht="15.75" customHeight="1" x14ac:dyDescent="0.15">
      <c r="A33" s="518"/>
      <c r="B33" s="520" t="s">
        <v>30</v>
      </c>
      <c r="C33" s="150" t="s">
        <v>51</v>
      </c>
      <c r="D33" s="159"/>
      <c r="E33" s="516" t="s">
        <v>30</v>
      </c>
      <c r="F33" s="488"/>
      <c r="G33" s="488"/>
      <c r="H33" s="488"/>
      <c r="I33" s="488"/>
      <c r="J33" s="160" t="s">
        <v>68</v>
      </c>
      <c r="K33" s="161">
        <f t="shared" ref="K33:L33" si="18">K34+K36+K37+K38+K39</f>
        <v>160555</v>
      </c>
      <c r="L33" s="161">
        <f t="shared" si="18"/>
        <v>174495</v>
      </c>
      <c r="M33" s="161">
        <f>M34+M36+M37+M38+M39</f>
        <v>210754</v>
      </c>
      <c r="N33" s="161">
        <f t="shared" ref="N33:Q33" si="19">N34+N36+N37+N38+N39</f>
        <v>462165</v>
      </c>
      <c r="O33" s="161">
        <f t="shared" si="19"/>
        <v>199995</v>
      </c>
      <c r="P33" s="161">
        <f t="shared" si="19"/>
        <v>185442</v>
      </c>
      <c r="Q33" s="161">
        <f t="shared" si="19"/>
        <v>173754</v>
      </c>
      <c r="R33" s="161">
        <f>R34+R36+R37+R38+R39</f>
        <v>223744</v>
      </c>
      <c r="S33" s="161">
        <f>S34+S36+S37+S38+S39</f>
        <v>181758</v>
      </c>
      <c r="T33" s="161">
        <f>T34+T36+T37+T38+T39</f>
        <v>183127</v>
      </c>
      <c r="U33" s="161">
        <f>U34+U36+U37+U38+U39</f>
        <v>174117</v>
      </c>
      <c r="V33" s="161">
        <f>V34+V36+V37+V38+V39</f>
        <v>165714</v>
      </c>
    </row>
    <row r="34" spans="1:22" s="143" customFormat="1" ht="15.75" customHeight="1" x14ac:dyDescent="0.15">
      <c r="A34" s="518"/>
      <c r="B34" s="520"/>
      <c r="C34" s="162" t="s">
        <v>45</v>
      </c>
      <c r="D34" s="216"/>
      <c r="E34" s="521" t="s">
        <v>31</v>
      </c>
      <c r="F34" s="500"/>
      <c r="G34" s="488"/>
      <c r="H34" s="488"/>
      <c r="I34" s="488"/>
      <c r="J34" s="489"/>
      <c r="K34" s="161">
        <v>64360</v>
      </c>
      <c r="L34" s="161">
        <v>87740</v>
      </c>
      <c r="M34" s="161">
        <f>127654+1300</f>
        <v>128954</v>
      </c>
      <c r="N34" s="161">
        <f>374395+9700</f>
        <v>384095</v>
      </c>
      <c r="O34" s="161">
        <f>115500+9900</f>
        <v>125400</v>
      </c>
      <c r="P34" s="161">
        <v>111200</v>
      </c>
      <c r="Q34" s="161">
        <v>104400</v>
      </c>
      <c r="R34" s="161">
        <v>156000</v>
      </c>
      <c r="S34" s="161">
        <v>114900</v>
      </c>
      <c r="T34" s="161">
        <v>120400</v>
      </c>
      <c r="U34" s="161">
        <v>120520</v>
      </c>
      <c r="V34" s="161">
        <v>120640</v>
      </c>
    </row>
    <row r="35" spans="1:22" s="143" customFormat="1" ht="15.75" customHeight="1" x14ac:dyDescent="0.15">
      <c r="A35" s="518"/>
      <c r="B35" s="520"/>
      <c r="C35" s="163"/>
      <c r="D35" s="164"/>
      <c r="E35" s="153"/>
      <c r="F35" s="155"/>
      <c r="G35" s="522" t="s">
        <v>32</v>
      </c>
      <c r="H35" s="523"/>
      <c r="I35" s="523"/>
      <c r="J35" s="524"/>
      <c r="K35" s="161">
        <v>8460</v>
      </c>
      <c r="L35" s="161">
        <v>12278</v>
      </c>
      <c r="M35" s="161">
        <v>12858</v>
      </c>
      <c r="N35" s="161">
        <v>13916</v>
      </c>
      <c r="O35" s="161">
        <v>13916</v>
      </c>
      <c r="P35" s="161">
        <v>13916</v>
      </c>
      <c r="Q35" s="161">
        <v>13916</v>
      </c>
      <c r="R35" s="161">
        <v>10252</v>
      </c>
      <c r="S35" s="161">
        <v>8253</v>
      </c>
      <c r="T35" s="161">
        <v>9892</v>
      </c>
      <c r="U35" s="161">
        <v>10363</v>
      </c>
      <c r="V35" s="161">
        <v>10519</v>
      </c>
    </row>
    <row r="36" spans="1:22" s="143" customFormat="1" ht="15.75" customHeight="1" x14ac:dyDescent="0.15">
      <c r="A36" s="518"/>
      <c r="B36" s="520"/>
      <c r="C36" s="162" t="s">
        <v>49</v>
      </c>
      <c r="D36" s="216"/>
      <c r="E36" s="516" t="s">
        <v>69</v>
      </c>
      <c r="F36" s="488"/>
      <c r="G36" s="488"/>
      <c r="H36" s="488"/>
      <c r="I36" s="488"/>
      <c r="J36" s="214" t="s">
        <v>70</v>
      </c>
      <c r="K36" s="161">
        <v>96195</v>
      </c>
      <c r="L36" s="161">
        <v>86755</v>
      </c>
      <c r="M36" s="161">
        <v>81800</v>
      </c>
      <c r="N36" s="161">
        <v>78070</v>
      </c>
      <c r="O36" s="161">
        <v>74595</v>
      </c>
      <c r="P36" s="161">
        <v>74242</v>
      </c>
      <c r="Q36" s="161">
        <v>69354</v>
      </c>
      <c r="R36" s="161">
        <v>67744</v>
      </c>
      <c r="S36" s="161">
        <v>66858</v>
      </c>
      <c r="T36" s="161">
        <v>62727</v>
      </c>
      <c r="U36" s="161">
        <v>53597</v>
      </c>
      <c r="V36" s="161">
        <v>45074</v>
      </c>
    </row>
    <row r="37" spans="1:22" s="143" customFormat="1" ht="15.75" customHeight="1" x14ac:dyDescent="0.15">
      <c r="A37" s="518"/>
      <c r="B37" s="520"/>
      <c r="C37" s="162" t="s">
        <v>4</v>
      </c>
      <c r="D37" s="216"/>
      <c r="E37" s="516" t="s">
        <v>71</v>
      </c>
      <c r="F37" s="488"/>
      <c r="G37" s="488"/>
      <c r="H37" s="488"/>
      <c r="I37" s="488"/>
      <c r="J37" s="489"/>
      <c r="K37" s="161">
        <v>0</v>
      </c>
      <c r="L37" s="161">
        <v>0</v>
      </c>
      <c r="M37" s="161">
        <v>0</v>
      </c>
      <c r="N37" s="161">
        <v>0</v>
      </c>
      <c r="O37" s="161">
        <v>0</v>
      </c>
      <c r="P37" s="161">
        <v>0</v>
      </c>
      <c r="Q37" s="161">
        <v>0</v>
      </c>
      <c r="R37" s="161">
        <v>0</v>
      </c>
      <c r="S37" s="161">
        <v>0</v>
      </c>
      <c r="T37" s="161">
        <v>0</v>
      </c>
      <c r="U37" s="161">
        <v>0</v>
      </c>
      <c r="V37" s="161">
        <v>0</v>
      </c>
    </row>
    <row r="38" spans="1:22" s="143" customFormat="1" ht="15.75" customHeight="1" x14ac:dyDescent="0.15">
      <c r="A38" s="518"/>
      <c r="B38" s="520"/>
      <c r="C38" s="162" t="s">
        <v>5</v>
      </c>
      <c r="D38" s="216"/>
      <c r="E38" s="516" t="s">
        <v>72</v>
      </c>
      <c r="F38" s="488"/>
      <c r="G38" s="488"/>
      <c r="H38" s="488"/>
      <c r="I38" s="488"/>
      <c r="J38" s="489"/>
      <c r="K38" s="161">
        <v>0</v>
      </c>
      <c r="L38" s="161">
        <v>0</v>
      </c>
      <c r="M38" s="161">
        <v>0</v>
      </c>
      <c r="N38" s="161">
        <v>0</v>
      </c>
      <c r="O38" s="161">
        <v>0</v>
      </c>
      <c r="P38" s="161">
        <v>0</v>
      </c>
      <c r="Q38" s="161">
        <v>0</v>
      </c>
      <c r="R38" s="161">
        <v>0</v>
      </c>
      <c r="S38" s="161">
        <v>0</v>
      </c>
      <c r="T38" s="161">
        <v>0</v>
      </c>
      <c r="U38" s="161">
        <v>0</v>
      </c>
      <c r="V38" s="161">
        <v>0</v>
      </c>
    </row>
    <row r="39" spans="1:22" s="143" customFormat="1" ht="15.75" customHeight="1" x14ac:dyDescent="0.15">
      <c r="A39" s="518"/>
      <c r="B39" s="520"/>
      <c r="C39" s="162" t="s">
        <v>65</v>
      </c>
      <c r="D39" s="216"/>
      <c r="E39" s="516" t="s">
        <v>15</v>
      </c>
      <c r="F39" s="488"/>
      <c r="G39" s="488"/>
      <c r="H39" s="488"/>
      <c r="I39" s="488"/>
      <c r="J39" s="489"/>
      <c r="K39" s="161">
        <v>0</v>
      </c>
      <c r="L39" s="161">
        <v>0</v>
      </c>
      <c r="M39" s="161">
        <v>0</v>
      </c>
      <c r="N39" s="161">
        <v>0</v>
      </c>
      <c r="O39" s="161">
        <v>0</v>
      </c>
      <c r="P39" s="161">
        <v>0</v>
      </c>
      <c r="Q39" s="161">
        <v>0</v>
      </c>
      <c r="R39" s="161">
        <v>0</v>
      </c>
      <c r="S39" s="161">
        <v>0</v>
      </c>
      <c r="T39" s="161">
        <v>0</v>
      </c>
      <c r="U39" s="161">
        <v>0</v>
      </c>
      <c r="V39" s="161">
        <v>0</v>
      </c>
    </row>
    <row r="40" spans="1:22" s="143" customFormat="1" ht="15.75" customHeight="1" x14ac:dyDescent="0.15">
      <c r="A40" s="519"/>
      <c r="B40" s="165"/>
      <c r="C40" s="156" t="s">
        <v>56</v>
      </c>
      <c r="D40" s="157"/>
      <c r="E40" s="516" t="s">
        <v>57</v>
      </c>
      <c r="F40" s="516"/>
      <c r="G40" s="209"/>
      <c r="H40" s="516" t="s">
        <v>73</v>
      </c>
      <c r="I40" s="516"/>
      <c r="J40" s="139" t="s">
        <v>74</v>
      </c>
      <c r="K40" s="158">
        <f t="shared" ref="K40:M40" si="20">K24-K33</f>
        <v>-93489</v>
      </c>
      <c r="L40" s="158">
        <f t="shared" si="20"/>
        <v>-84897</v>
      </c>
      <c r="M40" s="158">
        <f t="shared" si="20"/>
        <v>-79869</v>
      </c>
      <c r="N40" s="158">
        <f>N24-N33</f>
        <v>-78862</v>
      </c>
      <c r="O40" s="158">
        <f t="shared" ref="O40:Q40" si="21">O24-O33</f>
        <v>-72509</v>
      </c>
      <c r="P40" s="158">
        <f t="shared" si="21"/>
        <v>-73080</v>
      </c>
      <c r="Q40" s="158">
        <f t="shared" si="21"/>
        <v>-68921</v>
      </c>
      <c r="R40" s="158">
        <f>R24-R33</f>
        <v>-67302</v>
      </c>
      <c r="S40" s="158">
        <f>S24-S33</f>
        <v>-66406</v>
      </c>
      <c r="T40" s="158">
        <f>T24-T33</f>
        <v>-62266</v>
      </c>
      <c r="U40" s="158">
        <f>U24-U33</f>
        <v>-53126</v>
      </c>
      <c r="V40" s="158">
        <f>V24-V33</f>
        <v>-44593</v>
      </c>
    </row>
    <row r="41" spans="1:22" s="143" customFormat="1" ht="15.75" hidden="1" customHeight="1" x14ac:dyDescent="0.15">
      <c r="A41" s="194"/>
      <c r="B41" s="194"/>
      <c r="C41" s="195"/>
      <c r="D41" s="159"/>
      <c r="E41" s="210"/>
      <c r="F41" s="210"/>
      <c r="G41" s="210"/>
      <c r="H41" s="210"/>
      <c r="I41" s="210"/>
      <c r="J41" s="216"/>
      <c r="K41" s="196"/>
      <c r="L41" s="196"/>
      <c r="M41" s="196"/>
      <c r="N41" s="196"/>
      <c r="O41" s="196"/>
      <c r="P41" s="196"/>
      <c r="Q41" s="196"/>
      <c r="R41" s="196"/>
      <c r="S41" s="196"/>
      <c r="T41" s="196"/>
      <c r="U41" s="196"/>
      <c r="V41" s="196"/>
    </row>
    <row r="42" spans="1:22" s="143" customFormat="1" ht="15.75" hidden="1" customHeight="1" x14ac:dyDescent="0.15">
      <c r="A42" s="197"/>
      <c r="B42" s="197"/>
      <c r="C42" s="198"/>
      <c r="D42" s="199"/>
      <c r="E42" s="218"/>
      <c r="F42" s="218"/>
      <c r="G42" s="218"/>
      <c r="H42" s="218"/>
      <c r="I42" s="218"/>
      <c r="J42" s="217"/>
      <c r="K42" s="200"/>
      <c r="L42" s="200"/>
      <c r="M42" s="200"/>
      <c r="N42" s="200"/>
      <c r="O42" s="200"/>
      <c r="P42" s="200"/>
      <c r="Q42" s="200"/>
      <c r="R42" s="200"/>
      <c r="S42" s="200"/>
      <c r="T42" s="200"/>
      <c r="U42" s="200"/>
      <c r="V42" s="200"/>
    </row>
    <row r="43" spans="1:22" s="143" customFormat="1" ht="15.75" hidden="1" customHeight="1" x14ac:dyDescent="0.15">
      <c r="A43" s="197"/>
      <c r="B43" s="197"/>
      <c r="C43" s="198"/>
      <c r="D43" s="199"/>
      <c r="E43" s="218"/>
      <c r="F43" s="218"/>
      <c r="G43" s="218"/>
      <c r="H43" s="218"/>
      <c r="I43" s="218"/>
      <c r="J43" s="217"/>
      <c r="K43" s="200"/>
      <c r="L43" s="200"/>
      <c r="M43" s="200"/>
      <c r="N43" s="200"/>
      <c r="O43" s="200"/>
      <c r="P43" s="200"/>
      <c r="Q43" s="200"/>
      <c r="R43" s="200"/>
      <c r="S43" s="200"/>
      <c r="T43" s="200"/>
      <c r="U43" s="200"/>
      <c r="V43" s="200"/>
    </row>
    <row r="44" spans="1:22" s="143" customFormat="1" ht="15.75" hidden="1" customHeight="1" x14ac:dyDescent="0.15">
      <c r="A44" s="550" t="s">
        <v>310</v>
      </c>
      <c r="B44" s="550"/>
      <c r="C44" s="550"/>
      <c r="D44" s="550"/>
      <c r="E44" s="550"/>
      <c r="F44" s="550"/>
      <c r="G44" s="550"/>
      <c r="H44" s="550"/>
      <c r="I44" s="550"/>
      <c r="J44" s="550"/>
      <c r="K44" s="550"/>
      <c r="L44" s="550"/>
      <c r="M44" s="550"/>
      <c r="N44" s="550"/>
      <c r="O44" s="550"/>
      <c r="P44" s="550"/>
      <c r="Q44" s="550"/>
      <c r="R44" s="550"/>
      <c r="S44" s="550"/>
      <c r="T44" s="550"/>
      <c r="U44" s="550"/>
      <c r="V44" s="550"/>
    </row>
    <row r="45" spans="1:22" s="243" customFormat="1" ht="15.75" customHeight="1" x14ac:dyDescent="0.15">
      <c r="A45" s="238"/>
      <c r="B45" s="239"/>
      <c r="C45" s="548" t="s">
        <v>75</v>
      </c>
      <c r="D45" s="548"/>
      <c r="E45" s="548"/>
      <c r="F45" s="548"/>
      <c r="G45" s="240"/>
      <c r="H45" s="548" t="s">
        <v>76</v>
      </c>
      <c r="I45" s="548"/>
      <c r="J45" s="241" t="s">
        <v>77</v>
      </c>
      <c r="K45" s="242">
        <f t="shared" ref="K45:V45" si="22">K23+K40</f>
        <v>0</v>
      </c>
      <c r="L45" s="242">
        <f t="shared" si="22"/>
        <v>0</v>
      </c>
      <c r="M45" s="242">
        <f t="shared" si="22"/>
        <v>0</v>
      </c>
      <c r="N45" s="242">
        <f t="shared" si="22"/>
        <v>0</v>
      </c>
      <c r="O45" s="242">
        <f>O23+O40</f>
        <v>0</v>
      </c>
      <c r="P45" s="242">
        <f t="shared" si="22"/>
        <v>0</v>
      </c>
      <c r="Q45" s="242">
        <f t="shared" si="22"/>
        <v>0</v>
      </c>
      <c r="R45" s="242">
        <f t="shared" si="22"/>
        <v>0</v>
      </c>
      <c r="S45" s="242">
        <f t="shared" si="22"/>
        <v>0</v>
      </c>
      <c r="T45" s="242">
        <f t="shared" si="22"/>
        <v>0</v>
      </c>
      <c r="U45" s="242">
        <f t="shared" si="22"/>
        <v>0</v>
      </c>
      <c r="V45" s="242">
        <f t="shared" si="22"/>
        <v>0</v>
      </c>
    </row>
    <row r="46" spans="1:22" s="243" customFormat="1" ht="15.75" customHeight="1" x14ac:dyDescent="0.15">
      <c r="A46" s="244"/>
      <c r="B46" s="245"/>
      <c r="C46" s="526" t="s">
        <v>78</v>
      </c>
      <c r="D46" s="526"/>
      <c r="E46" s="526"/>
      <c r="F46" s="526"/>
      <c r="G46" s="246"/>
      <c r="H46" s="246"/>
      <c r="I46" s="246"/>
      <c r="J46" s="247" t="s">
        <v>79</v>
      </c>
      <c r="K46" s="248">
        <v>0</v>
      </c>
      <c r="L46" s="248">
        <v>0</v>
      </c>
      <c r="M46" s="248">
        <v>0</v>
      </c>
      <c r="N46" s="248">
        <v>0</v>
      </c>
      <c r="O46" s="248">
        <v>0</v>
      </c>
      <c r="P46" s="248">
        <v>0</v>
      </c>
      <c r="Q46" s="248">
        <v>0</v>
      </c>
      <c r="R46" s="248">
        <v>0</v>
      </c>
      <c r="S46" s="248">
        <v>0</v>
      </c>
      <c r="T46" s="248">
        <v>0</v>
      </c>
      <c r="U46" s="248">
        <v>0</v>
      </c>
      <c r="V46" s="248">
        <v>0</v>
      </c>
    </row>
    <row r="47" spans="1:22" s="243" customFormat="1" ht="15.75" customHeight="1" x14ac:dyDescent="0.15">
      <c r="A47" s="244"/>
      <c r="B47" s="245"/>
      <c r="C47" s="526" t="s">
        <v>80</v>
      </c>
      <c r="D47" s="526"/>
      <c r="E47" s="526"/>
      <c r="F47" s="526"/>
      <c r="G47" s="246"/>
      <c r="H47" s="246"/>
      <c r="I47" s="246"/>
      <c r="J47" s="247" t="s">
        <v>81</v>
      </c>
      <c r="K47" s="248">
        <v>0</v>
      </c>
      <c r="L47" s="248">
        <v>0</v>
      </c>
      <c r="M47" s="248">
        <v>0</v>
      </c>
      <c r="N47" s="248">
        <v>0</v>
      </c>
      <c r="O47" s="248">
        <v>0</v>
      </c>
      <c r="P47" s="248">
        <v>0</v>
      </c>
      <c r="Q47" s="248">
        <v>0</v>
      </c>
      <c r="R47" s="248">
        <v>0</v>
      </c>
      <c r="S47" s="248">
        <v>0</v>
      </c>
      <c r="T47" s="248">
        <v>0</v>
      </c>
      <c r="U47" s="248">
        <v>0</v>
      </c>
      <c r="V47" s="248">
        <v>0</v>
      </c>
    </row>
    <row r="48" spans="1:22" s="243" customFormat="1" ht="15.75" customHeight="1" x14ac:dyDescent="0.15">
      <c r="A48" s="244"/>
      <c r="B48" s="245"/>
      <c r="C48" s="526" t="s">
        <v>82</v>
      </c>
      <c r="D48" s="526"/>
      <c r="E48" s="526"/>
      <c r="F48" s="526"/>
      <c r="G48" s="246"/>
      <c r="H48" s="246"/>
      <c r="I48" s="246"/>
      <c r="J48" s="247" t="s">
        <v>83</v>
      </c>
      <c r="K48" s="249">
        <v>0</v>
      </c>
      <c r="L48" s="249">
        <v>0</v>
      </c>
      <c r="M48" s="249">
        <v>0</v>
      </c>
      <c r="N48" s="249">
        <v>0</v>
      </c>
      <c r="O48" s="249">
        <v>0</v>
      </c>
      <c r="P48" s="249">
        <v>0</v>
      </c>
      <c r="Q48" s="249">
        <v>0</v>
      </c>
      <c r="R48" s="249">
        <v>0</v>
      </c>
      <c r="S48" s="249">
        <v>0</v>
      </c>
      <c r="T48" s="249">
        <v>0</v>
      </c>
      <c r="U48" s="249">
        <v>0</v>
      </c>
      <c r="V48" s="249">
        <v>0</v>
      </c>
    </row>
    <row r="49" spans="1:22" s="251" customFormat="1" ht="15.75" customHeight="1" x14ac:dyDescent="0.15">
      <c r="A49" s="244"/>
      <c r="B49" s="245"/>
      <c r="C49" s="526" t="s">
        <v>84</v>
      </c>
      <c r="D49" s="549"/>
      <c r="E49" s="549"/>
      <c r="F49" s="549"/>
      <c r="G49" s="250"/>
      <c r="H49" s="526" t="s">
        <v>85</v>
      </c>
      <c r="I49" s="526"/>
      <c r="J49" s="247" t="s">
        <v>86</v>
      </c>
      <c r="K49" s="249">
        <f t="shared" ref="K49:V49" si="23">K45-K46+K47-K48</f>
        <v>0</v>
      </c>
      <c r="L49" s="249">
        <f t="shared" si="23"/>
        <v>0</v>
      </c>
      <c r="M49" s="249">
        <f t="shared" si="23"/>
        <v>0</v>
      </c>
      <c r="N49" s="249">
        <f t="shared" si="23"/>
        <v>0</v>
      </c>
      <c r="O49" s="249">
        <f t="shared" si="23"/>
        <v>0</v>
      </c>
      <c r="P49" s="249">
        <f t="shared" si="23"/>
        <v>0</v>
      </c>
      <c r="Q49" s="249">
        <f t="shared" si="23"/>
        <v>0</v>
      </c>
      <c r="R49" s="249">
        <f t="shared" si="23"/>
        <v>0</v>
      </c>
      <c r="S49" s="249">
        <f t="shared" si="23"/>
        <v>0</v>
      </c>
      <c r="T49" s="249">
        <f t="shared" si="23"/>
        <v>0</v>
      </c>
      <c r="U49" s="249">
        <f t="shared" si="23"/>
        <v>0</v>
      </c>
      <c r="V49" s="249">
        <f t="shared" si="23"/>
        <v>0</v>
      </c>
    </row>
    <row r="50" spans="1:22" s="251" customFormat="1" ht="15.75" customHeight="1" x14ac:dyDescent="0.15">
      <c r="A50" s="244"/>
      <c r="B50" s="245"/>
      <c r="C50" s="526" t="s">
        <v>87</v>
      </c>
      <c r="D50" s="549"/>
      <c r="E50" s="549"/>
      <c r="F50" s="549"/>
      <c r="G50" s="549"/>
      <c r="H50" s="549"/>
      <c r="I50" s="549"/>
      <c r="J50" s="247" t="s">
        <v>88</v>
      </c>
      <c r="K50" s="249">
        <v>0</v>
      </c>
      <c r="L50" s="249">
        <v>0</v>
      </c>
      <c r="M50" s="249">
        <v>0</v>
      </c>
      <c r="N50" s="249">
        <v>0</v>
      </c>
      <c r="O50" s="249">
        <v>0</v>
      </c>
      <c r="P50" s="249">
        <v>0</v>
      </c>
      <c r="Q50" s="249">
        <v>0</v>
      </c>
      <c r="R50" s="249">
        <v>0</v>
      </c>
      <c r="S50" s="249">
        <v>0</v>
      </c>
      <c r="T50" s="249">
        <v>0</v>
      </c>
      <c r="U50" s="249">
        <v>0</v>
      </c>
      <c r="V50" s="249">
        <v>0</v>
      </c>
    </row>
    <row r="51" spans="1:22" s="251" customFormat="1" ht="15.75" customHeight="1" x14ac:dyDescent="0.15">
      <c r="A51" s="559"/>
      <c r="B51" s="252"/>
      <c r="C51" s="506" t="s">
        <v>89</v>
      </c>
      <c r="D51" s="560"/>
      <c r="E51" s="560"/>
      <c r="F51" s="560"/>
      <c r="G51" s="525" t="s">
        <v>90</v>
      </c>
      <c r="H51" s="549"/>
      <c r="I51" s="549"/>
      <c r="J51" s="247" t="s">
        <v>91</v>
      </c>
      <c r="K51" s="249">
        <v>0</v>
      </c>
      <c r="L51" s="249">
        <v>0</v>
      </c>
      <c r="M51" s="249">
        <v>0</v>
      </c>
      <c r="N51" s="249">
        <v>0</v>
      </c>
      <c r="O51" s="249">
        <v>0</v>
      </c>
      <c r="P51" s="249">
        <v>0</v>
      </c>
      <c r="Q51" s="249">
        <v>0</v>
      </c>
      <c r="R51" s="249">
        <v>0</v>
      </c>
      <c r="S51" s="249">
        <v>0</v>
      </c>
      <c r="T51" s="249">
        <v>0</v>
      </c>
      <c r="U51" s="249">
        <v>0</v>
      </c>
      <c r="V51" s="249">
        <v>0</v>
      </c>
    </row>
    <row r="52" spans="1:22" s="251" customFormat="1" ht="15.75" customHeight="1" x14ac:dyDescent="0.15">
      <c r="A52" s="551"/>
      <c r="B52" s="253"/>
      <c r="C52" s="548" t="s">
        <v>92</v>
      </c>
      <c r="D52" s="507"/>
      <c r="E52" s="507"/>
      <c r="F52" s="507"/>
      <c r="G52" s="525" t="s">
        <v>93</v>
      </c>
      <c r="H52" s="549"/>
      <c r="I52" s="549"/>
      <c r="J52" s="247" t="s">
        <v>94</v>
      </c>
      <c r="K52" s="249">
        <v>0</v>
      </c>
      <c r="L52" s="249">
        <v>0</v>
      </c>
      <c r="M52" s="249">
        <v>0</v>
      </c>
      <c r="N52" s="249">
        <v>0</v>
      </c>
      <c r="O52" s="249">
        <v>0</v>
      </c>
      <c r="P52" s="249">
        <v>0</v>
      </c>
      <c r="Q52" s="249">
        <v>0</v>
      </c>
      <c r="R52" s="249">
        <v>0</v>
      </c>
      <c r="S52" s="249">
        <v>0</v>
      </c>
      <c r="T52" s="249">
        <v>0</v>
      </c>
      <c r="U52" s="249">
        <v>0</v>
      </c>
      <c r="V52" s="249">
        <v>0</v>
      </c>
    </row>
    <row r="53" spans="1:22" s="243" customFormat="1" ht="14.1" customHeight="1" x14ac:dyDescent="0.15">
      <c r="A53" s="510"/>
      <c r="B53" s="254"/>
      <c r="C53" s="552" t="s">
        <v>95</v>
      </c>
      <c r="D53" s="553"/>
      <c r="E53" s="553"/>
      <c r="F53" s="553"/>
      <c r="G53" s="255"/>
      <c r="H53" s="256" t="s">
        <v>94</v>
      </c>
      <c r="I53" s="554" t="s">
        <v>96</v>
      </c>
      <c r="J53" s="555" t="s">
        <v>97</v>
      </c>
      <c r="K53" s="557">
        <f t="shared" ref="K53:V53" si="24">K52/(K5-K7)*100</f>
        <v>0</v>
      </c>
      <c r="L53" s="557">
        <f t="shared" si="24"/>
        <v>0</v>
      </c>
      <c r="M53" s="557">
        <f t="shared" si="24"/>
        <v>0</v>
      </c>
      <c r="N53" s="248">
        <f t="shared" si="24"/>
        <v>0</v>
      </c>
      <c r="O53" s="248">
        <f t="shared" si="24"/>
        <v>0</v>
      </c>
      <c r="P53" s="248">
        <f t="shared" si="24"/>
        <v>0</v>
      </c>
      <c r="Q53" s="248">
        <f t="shared" si="24"/>
        <v>0</v>
      </c>
      <c r="R53" s="248">
        <f t="shared" si="24"/>
        <v>0</v>
      </c>
      <c r="S53" s="248">
        <f t="shared" si="24"/>
        <v>0</v>
      </c>
      <c r="T53" s="248">
        <f t="shared" si="24"/>
        <v>0</v>
      </c>
      <c r="U53" s="557">
        <f t="shared" si="24"/>
        <v>0</v>
      </c>
      <c r="V53" s="557">
        <f t="shared" si="24"/>
        <v>0</v>
      </c>
    </row>
    <row r="54" spans="1:22" s="243" customFormat="1" ht="14.1" customHeight="1" x14ac:dyDescent="0.15">
      <c r="A54" s="551"/>
      <c r="B54" s="253"/>
      <c r="C54" s="507"/>
      <c r="D54" s="507"/>
      <c r="E54" s="507"/>
      <c r="F54" s="507"/>
      <c r="G54" s="257"/>
      <c r="H54" s="258" t="s">
        <v>98</v>
      </c>
      <c r="I54" s="509"/>
      <c r="J54" s="556"/>
      <c r="K54" s="558"/>
      <c r="L54" s="558"/>
      <c r="M54" s="558"/>
      <c r="N54" s="259"/>
      <c r="O54" s="259"/>
      <c r="P54" s="259"/>
      <c r="Q54" s="259"/>
      <c r="R54" s="259"/>
      <c r="S54" s="259"/>
      <c r="T54" s="259"/>
      <c r="U54" s="558"/>
      <c r="V54" s="558"/>
    </row>
    <row r="55" spans="1:22" s="243" customFormat="1" ht="14.1" customHeight="1" x14ac:dyDescent="0.15">
      <c r="A55" s="510"/>
      <c r="B55" s="260"/>
      <c r="C55" s="506" t="s">
        <v>99</v>
      </c>
      <c r="D55" s="506"/>
      <c r="E55" s="506"/>
      <c r="F55" s="506"/>
      <c r="G55" s="261"/>
      <c r="H55" s="262" t="s">
        <v>44</v>
      </c>
      <c r="I55" s="508" t="s">
        <v>96</v>
      </c>
      <c r="J55" s="561" t="s">
        <v>97</v>
      </c>
      <c r="K55" s="557">
        <f t="shared" ref="K55:Q55" si="25">K4/(K13+K36)*100</f>
        <v>98.525589682396969</v>
      </c>
      <c r="L55" s="557">
        <f t="shared" si="25"/>
        <v>98.899171712623385</v>
      </c>
      <c r="M55" s="557">
        <f t="shared" si="25"/>
        <v>98.863020796533135</v>
      </c>
      <c r="N55" s="557">
        <f t="shared" si="25"/>
        <v>100.49996528018887</v>
      </c>
      <c r="O55" s="557">
        <f t="shared" si="25"/>
        <v>98.627460011448804</v>
      </c>
      <c r="P55" s="557">
        <f t="shared" si="25"/>
        <v>99.230759046194166</v>
      </c>
      <c r="Q55" s="557">
        <f t="shared" si="25"/>
        <v>99.702981163655323</v>
      </c>
      <c r="R55" s="557">
        <f>R4/(R13+R36)*100</f>
        <v>99.692549543345649</v>
      </c>
      <c r="S55" s="557">
        <f>S4/(S13+S36)*100</f>
        <v>99.683920504608324</v>
      </c>
      <c r="T55" s="557">
        <f>T4/(T13+T36)*100</f>
        <v>99.672082171513125</v>
      </c>
      <c r="U55" s="557">
        <f>U4/(U13+U36)*100</f>
        <v>99.64063632548735</v>
      </c>
      <c r="V55" s="557">
        <f>V4/(V13+V36)*100</f>
        <v>99.608446484972816</v>
      </c>
    </row>
    <row r="56" spans="1:22" s="243" customFormat="1" ht="14.1" customHeight="1" x14ac:dyDescent="0.15">
      <c r="A56" s="551"/>
      <c r="B56" s="253"/>
      <c r="C56" s="507"/>
      <c r="D56" s="507"/>
      <c r="E56" s="507"/>
      <c r="F56" s="507"/>
      <c r="G56" s="257"/>
      <c r="H56" s="258" t="s">
        <v>100</v>
      </c>
      <c r="I56" s="509"/>
      <c r="J56" s="556"/>
      <c r="K56" s="558"/>
      <c r="L56" s="558"/>
      <c r="M56" s="558"/>
      <c r="N56" s="558"/>
      <c r="O56" s="558"/>
      <c r="P56" s="558"/>
      <c r="Q56" s="558"/>
      <c r="R56" s="558"/>
      <c r="S56" s="558"/>
      <c r="T56" s="558"/>
      <c r="U56" s="558"/>
      <c r="V56" s="558"/>
    </row>
    <row r="57" spans="1:22" s="263" customFormat="1" ht="14.1" customHeight="1" x14ac:dyDescent="0.15">
      <c r="A57" s="510"/>
      <c r="B57" s="512"/>
      <c r="C57" s="514" t="s">
        <v>101</v>
      </c>
      <c r="D57" s="515"/>
      <c r="E57" s="515"/>
      <c r="F57" s="515"/>
      <c r="G57" s="515"/>
      <c r="H57" s="515"/>
      <c r="I57" s="515"/>
      <c r="J57" s="563" t="s">
        <v>102</v>
      </c>
      <c r="K57" s="501">
        <v>0</v>
      </c>
      <c r="L57" s="501">
        <v>0</v>
      </c>
      <c r="M57" s="501">
        <v>0</v>
      </c>
      <c r="N57" s="501">
        <v>0</v>
      </c>
      <c r="O57" s="501">
        <v>0</v>
      </c>
      <c r="P57" s="501">
        <v>0</v>
      </c>
      <c r="Q57" s="501">
        <v>0</v>
      </c>
      <c r="R57" s="501">
        <v>0</v>
      </c>
      <c r="S57" s="501">
        <v>0</v>
      </c>
      <c r="T57" s="501">
        <v>0</v>
      </c>
      <c r="U57" s="501">
        <v>0</v>
      </c>
      <c r="V57" s="501">
        <v>0</v>
      </c>
    </row>
    <row r="58" spans="1:22" s="263" customFormat="1" ht="14.1" customHeight="1" x14ac:dyDescent="0.15">
      <c r="A58" s="511"/>
      <c r="B58" s="513"/>
      <c r="C58" s="503"/>
      <c r="D58" s="503"/>
      <c r="E58" s="503"/>
      <c r="F58" s="503"/>
      <c r="G58" s="503"/>
      <c r="H58" s="503"/>
      <c r="I58" s="503"/>
      <c r="J58" s="564"/>
      <c r="K58" s="502"/>
      <c r="L58" s="502"/>
      <c r="M58" s="502"/>
      <c r="N58" s="502"/>
      <c r="O58" s="502"/>
      <c r="P58" s="502"/>
      <c r="Q58" s="502"/>
      <c r="R58" s="502"/>
      <c r="S58" s="502"/>
      <c r="T58" s="502"/>
      <c r="U58" s="502"/>
      <c r="V58" s="502"/>
    </row>
    <row r="59" spans="1:22" s="263" customFormat="1" ht="15.75" customHeight="1" x14ac:dyDescent="0.15">
      <c r="A59" s="264"/>
      <c r="B59" s="265"/>
      <c r="C59" s="503" t="s">
        <v>103</v>
      </c>
      <c r="D59" s="493"/>
      <c r="E59" s="493"/>
      <c r="F59" s="493"/>
      <c r="G59" s="493"/>
      <c r="H59" s="493"/>
      <c r="I59" s="493"/>
      <c r="J59" s="266" t="s">
        <v>104</v>
      </c>
      <c r="K59" s="267">
        <f t="shared" ref="K59:Q59" si="26">K5-K7</f>
        <v>73144</v>
      </c>
      <c r="L59" s="267">
        <f t="shared" si="26"/>
        <v>70553</v>
      </c>
      <c r="M59" s="267">
        <f t="shared" si="26"/>
        <v>68490</v>
      </c>
      <c r="N59" s="267">
        <f t="shared" si="26"/>
        <v>67582</v>
      </c>
      <c r="O59" s="267">
        <f t="shared" si="26"/>
        <v>67852</v>
      </c>
      <c r="P59" s="267">
        <f t="shared" si="26"/>
        <v>67520</v>
      </c>
      <c r="Q59" s="267">
        <f t="shared" si="26"/>
        <v>67440</v>
      </c>
      <c r="R59" s="267">
        <f>R5-R7</f>
        <v>67360</v>
      </c>
      <c r="S59" s="267">
        <f>S5-S7</f>
        <v>67280.10088272384</v>
      </c>
      <c r="T59" s="267">
        <f>T5-T7</f>
        <v>67200.302520954952</v>
      </c>
      <c r="U59" s="267">
        <f>U5-U7</f>
        <v>67120</v>
      </c>
      <c r="V59" s="267">
        <f>V5-V7</f>
        <v>67040</v>
      </c>
    </row>
    <row r="60" spans="1:22" s="263" customFormat="1" ht="27.75" customHeight="1" x14ac:dyDescent="0.15">
      <c r="A60" s="268"/>
      <c r="B60" s="269"/>
      <c r="C60" s="492" t="s">
        <v>105</v>
      </c>
      <c r="D60" s="493"/>
      <c r="E60" s="493"/>
      <c r="F60" s="493"/>
      <c r="G60" s="493"/>
      <c r="H60" s="494" t="s">
        <v>106</v>
      </c>
      <c r="I60" s="504"/>
      <c r="J60" s="505"/>
      <c r="K60" s="267">
        <f t="shared" ref="K60:V60" si="27">(K57/K59)*100</f>
        <v>0</v>
      </c>
      <c r="L60" s="267">
        <f t="shared" si="27"/>
        <v>0</v>
      </c>
      <c r="M60" s="267">
        <f t="shared" si="27"/>
        <v>0</v>
      </c>
      <c r="N60" s="267">
        <f t="shared" si="27"/>
        <v>0</v>
      </c>
      <c r="O60" s="267">
        <f t="shared" si="27"/>
        <v>0</v>
      </c>
      <c r="P60" s="267">
        <f t="shared" si="27"/>
        <v>0</v>
      </c>
      <c r="Q60" s="267">
        <f t="shared" si="27"/>
        <v>0</v>
      </c>
      <c r="R60" s="267">
        <f t="shared" si="27"/>
        <v>0</v>
      </c>
      <c r="S60" s="267">
        <f t="shared" si="27"/>
        <v>0</v>
      </c>
      <c r="T60" s="267">
        <f t="shared" si="27"/>
        <v>0</v>
      </c>
      <c r="U60" s="267">
        <f t="shared" si="27"/>
        <v>0</v>
      </c>
      <c r="V60" s="267">
        <f t="shared" si="27"/>
        <v>0</v>
      </c>
    </row>
    <row r="61" spans="1:22" s="263" customFormat="1" ht="27.75" customHeight="1" x14ac:dyDescent="0.15">
      <c r="A61" s="270"/>
      <c r="B61" s="271"/>
      <c r="C61" s="492" t="s">
        <v>107</v>
      </c>
      <c r="D61" s="492"/>
      <c r="E61" s="492"/>
      <c r="F61" s="492"/>
      <c r="G61" s="492"/>
      <c r="H61" s="492"/>
      <c r="I61" s="272"/>
      <c r="J61" s="273" t="s">
        <v>108</v>
      </c>
      <c r="K61" s="274">
        <v>0</v>
      </c>
      <c r="L61" s="274">
        <v>0</v>
      </c>
      <c r="M61" s="274">
        <v>0</v>
      </c>
      <c r="N61" s="274">
        <v>0</v>
      </c>
      <c r="O61" s="274">
        <v>0</v>
      </c>
      <c r="P61" s="274">
        <v>0</v>
      </c>
      <c r="Q61" s="267">
        <v>0</v>
      </c>
      <c r="R61" s="267">
        <v>0</v>
      </c>
      <c r="S61" s="267">
        <v>0</v>
      </c>
      <c r="T61" s="267">
        <v>0</v>
      </c>
      <c r="U61" s="267">
        <v>0</v>
      </c>
      <c r="V61" s="267">
        <v>0</v>
      </c>
    </row>
    <row r="62" spans="1:22" s="263" customFormat="1" ht="27.75" customHeight="1" x14ac:dyDescent="0.15">
      <c r="A62" s="275"/>
      <c r="B62" s="276"/>
      <c r="C62" s="492" t="s">
        <v>109</v>
      </c>
      <c r="D62" s="493"/>
      <c r="E62" s="493"/>
      <c r="F62" s="493"/>
      <c r="G62" s="493"/>
      <c r="H62" s="493"/>
      <c r="I62" s="277"/>
      <c r="J62" s="266" t="s">
        <v>110</v>
      </c>
      <c r="K62" s="267">
        <v>0</v>
      </c>
      <c r="L62" s="267">
        <v>0</v>
      </c>
      <c r="M62" s="267">
        <v>0</v>
      </c>
      <c r="N62" s="267">
        <v>0</v>
      </c>
      <c r="O62" s="267">
        <v>0</v>
      </c>
      <c r="P62" s="267">
        <v>0</v>
      </c>
      <c r="Q62" s="267">
        <v>0</v>
      </c>
      <c r="R62" s="267">
        <v>0</v>
      </c>
      <c r="S62" s="267">
        <v>0</v>
      </c>
      <c r="T62" s="267">
        <v>0</v>
      </c>
      <c r="U62" s="267">
        <v>0</v>
      </c>
      <c r="V62" s="267">
        <v>0</v>
      </c>
    </row>
    <row r="63" spans="1:22" s="263" customFormat="1" ht="27.75" customHeight="1" x14ac:dyDescent="0.15">
      <c r="A63" s="278"/>
      <c r="B63" s="279"/>
      <c r="C63" s="562" t="s">
        <v>111</v>
      </c>
      <c r="D63" s="503"/>
      <c r="E63" s="503"/>
      <c r="F63" s="503"/>
      <c r="G63" s="503"/>
      <c r="H63" s="503"/>
      <c r="I63" s="280"/>
      <c r="J63" s="281" t="s">
        <v>112</v>
      </c>
      <c r="K63" s="282">
        <v>76515</v>
      </c>
      <c r="L63" s="283">
        <f t="shared" ref="L63:V63" si="28">K5-K7</f>
        <v>73144</v>
      </c>
      <c r="M63" s="283">
        <f t="shared" si="28"/>
        <v>70553</v>
      </c>
      <c r="N63" s="283">
        <f t="shared" si="28"/>
        <v>68490</v>
      </c>
      <c r="O63" s="283">
        <f t="shared" si="28"/>
        <v>67582</v>
      </c>
      <c r="P63" s="283">
        <f t="shared" si="28"/>
        <v>67852</v>
      </c>
      <c r="Q63" s="283">
        <f t="shared" si="28"/>
        <v>67520</v>
      </c>
      <c r="R63" s="283">
        <f t="shared" si="28"/>
        <v>67440</v>
      </c>
      <c r="S63" s="283">
        <f t="shared" si="28"/>
        <v>67360</v>
      </c>
      <c r="T63" s="283">
        <f t="shared" si="28"/>
        <v>67280.10088272384</v>
      </c>
      <c r="U63" s="283">
        <f t="shared" si="28"/>
        <v>67200.302520954952</v>
      </c>
      <c r="V63" s="283">
        <f t="shared" si="28"/>
        <v>67120</v>
      </c>
    </row>
    <row r="64" spans="1:22" s="263" customFormat="1" ht="27.75" customHeight="1" x14ac:dyDescent="0.15">
      <c r="A64" s="275"/>
      <c r="B64" s="276"/>
      <c r="C64" s="492" t="s">
        <v>320</v>
      </c>
      <c r="D64" s="493"/>
      <c r="E64" s="493"/>
      <c r="F64" s="493"/>
      <c r="G64" s="493"/>
      <c r="H64" s="494" t="s">
        <v>113</v>
      </c>
      <c r="I64" s="494"/>
      <c r="J64" s="495"/>
      <c r="K64" s="267">
        <f t="shared" ref="K64:V64" si="29">(K61/K63)*100</f>
        <v>0</v>
      </c>
      <c r="L64" s="267">
        <f t="shared" si="29"/>
        <v>0</v>
      </c>
      <c r="M64" s="267">
        <f t="shared" si="29"/>
        <v>0</v>
      </c>
      <c r="N64" s="267">
        <f t="shared" si="29"/>
        <v>0</v>
      </c>
      <c r="O64" s="267">
        <f t="shared" si="29"/>
        <v>0</v>
      </c>
      <c r="P64" s="267">
        <f t="shared" si="29"/>
        <v>0</v>
      </c>
      <c r="Q64" s="267">
        <f t="shared" si="29"/>
        <v>0</v>
      </c>
      <c r="R64" s="267">
        <f t="shared" si="29"/>
        <v>0</v>
      </c>
      <c r="S64" s="267">
        <f t="shared" si="29"/>
        <v>0</v>
      </c>
      <c r="T64" s="267">
        <f t="shared" si="29"/>
        <v>0</v>
      </c>
      <c r="U64" s="267">
        <f t="shared" si="29"/>
        <v>0</v>
      </c>
      <c r="V64" s="267">
        <f t="shared" si="29"/>
        <v>0</v>
      </c>
    </row>
    <row r="65" spans="1:22" s="263" customFormat="1" ht="15.75" customHeight="1" x14ac:dyDescent="0.15">
      <c r="A65" s="264"/>
      <c r="B65" s="265"/>
      <c r="C65" s="493" t="s">
        <v>33</v>
      </c>
      <c r="D65" s="493"/>
      <c r="E65" s="493"/>
      <c r="F65" s="493"/>
      <c r="G65" s="493"/>
      <c r="H65" s="493"/>
      <c r="I65" s="276"/>
      <c r="J65" s="266" t="s">
        <v>114</v>
      </c>
      <c r="K65" s="267">
        <v>0</v>
      </c>
      <c r="L65" s="267">
        <v>0</v>
      </c>
      <c r="M65" s="267">
        <v>0</v>
      </c>
      <c r="N65" s="267">
        <v>0</v>
      </c>
      <c r="O65" s="267">
        <v>0</v>
      </c>
      <c r="P65" s="267">
        <v>0</v>
      </c>
      <c r="Q65" s="267">
        <v>0</v>
      </c>
      <c r="R65" s="267">
        <v>0</v>
      </c>
      <c r="S65" s="267">
        <v>0</v>
      </c>
      <c r="T65" s="267">
        <v>0</v>
      </c>
      <c r="U65" s="267">
        <v>0</v>
      </c>
      <c r="V65" s="267">
        <v>0</v>
      </c>
    </row>
    <row r="66" spans="1:22" s="263" customFormat="1" ht="15.75" customHeight="1" x14ac:dyDescent="0.15">
      <c r="A66" s="244"/>
      <c r="B66" s="245"/>
      <c r="C66" s="493" t="s">
        <v>115</v>
      </c>
      <c r="D66" s="493"/>
      <c r="E66" s="493"/>
      <c r="F66" s="493"/>
      <c r="G66" s="493"/>
      <c r="H66" s="493"/>
      <c r="I66" s="276"/>
      <c r="J66" s="266" t="s">
        <v>116</v>
      </c>
      <c r="K66" s="284">
        <v>754362</v>
      </c>
      <c r="L66" s="284">
        <v>699907</v>
      </c>
      <c r="M66" s="284">
        <v>664808</v>
      </c>
      <c r="N66" s="284">
        <v>746338</v>
      </c>
      <c r="O66" s="284">
        <v>722612</v>
      </c>
      <c r="P66" s="284">
        <v>694587</v>
      </c>
      <c r="Q66" s="284">
        <v>660823</v>
      </c>
      <c r="R66" s="284">
        <v>647941</v>
      </c>
      <c r="S66" s="284">
        <v>625662</v>
      </c>
      <c r="T66" s="284">
        <v>601686</v>
      </c>
      <c r="U66" s="284">
        <v>586915</v>
      </c>
      <c r="V66" s="284">
        <v>580641</v>
      </c>
    </row>
    <row r="67" spans="1:22" ht="15.75" customHeight="1" x14ac:dyDescent="0.15"/>
    <row r="68" spans="1:22" ht="15.75" customHeight="1" x14ac:dyDescent="0.15">
      <c r="A68" s="125" t="s">
        <v>34</v>
      </c>
      <c r="B68" s="125"/>
      <c r="D68" s="166"/>
      <c r="I68" s="126"/>
      <c r="J68" s="125"/>
      <c r="S68" s="126"/>
      <c r="T68" s="126"/>
      <c r="U68" s="126" t="s">
        <v>22</v>
      </c>
      <c r="V68" s="126" t="s">
        <v>22</v>
      </c>
    </row>
    <row r="69" spans="1:22" ht="30" customHeight="1" x14ac:dyDescent="0.15">
      <c r="A69" s="167"/>
      <c r="B69" s="129"/>
      <c r="C69" s="129"/>
      <c r="D69" s="168"/>
      <c r="E69" s="129"/>
      <c r="F69" s="129"/>
      <c r="G69" s="129"/>
      <c r="H69" s="130" t="s">
        <v>23</v>
      </c>
      <c r="I69" s="130"/>
      <c r="J69" s="169"/>
      <c r="K69" s="285" t="s">
        <v>7</v>
      </c>
      <c r="L69" s="208" t="s">
        <v>8</v>
      </c>
      <c r="M69" s="496" t="s">
        <v>9</v>
      </c>
      <c r="N69" s="498">
        <f>N2</f>
        <v>3</v>
      </c>
      <c r="O69" s="498">
        <f t="shared" ref="O69:V69" si="30">N69+1</f>
        <v>4</v>
      </c>
      <c r="P69" s="498">
        <f t="shared" si="30"/>
        <v>5</v>
      </c>
      <c r="Q69" s="498">
        <f t="shared" si="30"/>
        <v>6</v>
      </c>
      <c r="R69" s="498">
        <f t="shared" si="30"/>
        <v>7</v>
      </c>
      <c r="S69" s="498">
        <f t="shared" si="30"/>
        <v>8</v>
      </c>
      <c r="T69" s="498">
        <f t="shared" si="30"/>
        <v>9</v>
      </c>
      <c r="U69" s="498">
        <f t="shared" si="30"/>
        <v>10</v>
      </c>
      <c r="V69" s="498">
        <f t="shared" si="30"/>
        <v>11</v>
      </c>
    </row>
    <row r="70" spans="1:22" ht="30" customHeight="1" x14ac:dyDescent="0.15">
      <c r="A70" s="170"/>
      <c r="B70" s="135"/>
      <c r="C70" s="135" t="s">
        <v>40</v>
      </c>
      <c r="D70" s="135"/>
      <c r="E70" s="135" t="s">
        <v>41</v>
      </c>
      <c r="F70" s="135"/>
      <c r="G70" s="135"/>
      <c r="H70" s="135"/>
      <c r="I70" s="171"/>
      <c r="J70" s="172"/>
      <c r="K70" s="173" t="s">
        <v>307</v>
      </c>
      <c r="L70" s="235" t="s">
        <v>305</v>
      </c>
      <c r="M70" s="497"/>
      <c r="N70" s="499"/>
      <c r="O70" s="499"/>
      <c r="P70" s="499"/>
      <c r="Q70" s="499"/>
      <c r="R70" s="499"/>
      <c r="S70" s="499"/>
      <c r="T70" s="499"/>
      <c r="U70" s="499"/>
      <c r="V70" s="499"/>
    </row>
    <row r="71" spans="1:22" ht="15.75" customHeight="1" x14ac:dyDescent="0.15">
      <c r="A71" s="174"/>
      <c r="B71" s="175"/>
      <c r="C71" s="500" t="s">
        <v>35</v>
      </c>
      <c r="D71" s="500"/>
      <c r="E71" s="500"/>
      <c r="F71" s="500"/>
      <c r="G71" s="211"/>
      <c r="H71" s="211"/>
      <c r="I71" s="176"/>
      <c r="J71" s="212"/>
      <c r="K71" s="177">
        <f>K11+K8</f>
        <v>111990</v>
      </c>
      <c r="L71" s="177">
        <f t="shared" ref="L71:V71" si="31">L11+L8</f>
        <v>99575</v>
      </c>
      <c r="M71" s="177">
        <f t="shared" si="31"/>
        <v>96797</v>
      </c>
      <c r="N71" s="177">
        <f t="shared" si="31"/>
        <v>87930</v>
      </c>
      <c r="O71" s="177">
        <f t="shared" si="31"/>
        <v>79349</v>
      </c>
      <c r="P71" s="177">
        <f t="shared" si="31"/>
        <v>79439</v>
      </c>
      <c r="Q71" s="177">
        <f t="shared" si="31"/>
        <v>74981</v>
      </c>
      <c r="R71" s="177">
        <f t="shared" si="31"/>
        <v>76390</v>
      </c>
      <c r="S71" s="177">
        <f t="shared" si="31"/>
        <v>75703.89911727616</v>
      </c>
      <c r="T71" s="177">
        <f t="shared" si="31"/>
        <v>73360.697479045048</v>
      </c>
      <c r="U71" s="177">
        <f t="shared" si="31"/>
        <v>63917</v>
      </c>
      <c r="V71" s="177">
        <f t="shared" si="31"/>
        <v>55771</v>
      </c>
    </row>
    <row r="72" spans="1:22" ht="15.75" customHeight="1" x14ac:dyDescent="0.15">
      <c r="A72" s="178"/>
      <c r="B72" s="179"/>
      <c r="C72" s="179"/>
      <c r="D72" s="180"/>
      <c r="E72" s="179"/>
      <c r="F72" s="181"/>
      <c r="G72" s="487" t="s">
        <v>36</v>
      </c>
      <c r="H72" s="488"/>
      <c r="I72" s="488"/>
      <c r="J72" s="489"/>
      <c r="K72" s="140">
        <f>K11+K8</f>
        <v>111990</v>
      </c>
      <c r="L72" s="140">
        <f t="shared" ref="L72" si="32">L11+L8</f>
        <v>99575</v>
      </c>
      <c r="M72" s="140">
        <f>M11+M8</f>
        <v>96797</v>
      </c>
      <c r="N72" s="140">
        <f t="shared" ref="N72:V72" si="33">N11+N8</f>
        <v>87930</v>
      </c>
      <c r="O72" s="140">
        <f t="shared" si="33"/>
        <v>79349</v>
      </c>
      <c r="P72" s="140">
        <f t="shared" si="33"/>
        <v>79439</v>
      </c>
      <c r="Q72" s="140">
        <f t="shared" si="33"/>
        <v>74981</v>
      </c>
      <c r="R72" s="140">
        <f t="shared" si="33"/>
        <v>76390</v>
      </c>
      <c r="S72" s="140">
        <f t="shared" si="33"/>
        <v>75703.89911727616</v>
      </c>
      <c r="T72" s="140">
        <f t="shared" si="33"/>
        <v>73360.697479045048</v>
      </c>
      <c r="U72" s="140">
        <f t="shared" si="33"/>
        <v>63917</v>
      </c>
      <c r="V72" s="140">
        <f t="shared" si="33"/>
        <v>55771</v>
      </c>
    </row>
    <row r="73" spans="1:22" ht="15.75" customHeight="1" x14ac:dyDescent="0.15">
      <c r="A73" s="182"/>
      <c r="B73" s="183"/>
      <c r="C73" s="179"/>
      <c r="D73" s="180"/>
      <c r="E73" s="179"/>
      <c r="F73" s="181"/>
      <c r="G73" s="487" t="s">
        <v>37</v>
      </c>
      <c r="H73" s="488"/>
      <c r="I73" s="488"/>
      <c r="J73" s="489"/>
      <c r="K73" s="140">
        <f>K11+K8-K72</f>
        <v>0</v>
      </c>
      <c r="L73" s="140">
        <f t="shared" ref="L73" si="34">L11+L8-L72</f>
        <v>0</v>
      </c>
      <c r="M73" s="140">
        <f>M11+M8-M72</f>
        <v>0</v>
      </c>
      <c r="N73" s="140">
        <f t="shared" ref="N73:V73" si="35">N11+N8-N72</f>
        <v>0</v>
      </c>
      <c r="O73" s="140">
        <f t="shared" si="35"/>
        <v>0</v>
      </c>
      <c r="P73" s="140">
        <f t="shared" si="35"/>
        <v>0</v>
      </c>
      <c r="Q73" s="140">
        <f t="shared" si="35"/>
        <v>0</v>
      </c>
      <c r="R73" s="140">
        <f t="shared" si="35"/>
        <v>0</v>
      </c>
      <c r="S73" s="140">
        <f t="shared" si="35"/>
        <v>0</v>
      </c>
      <c r="T73" s="140">
        <f t="shared" si="35"/>
        <v>0</v>
      </c>
      <c r="U73" s="140">
        <f t="shared" si="35"/>
        <v>0</v>
      </c>
      <c r="V73" s="140">
        <f t="shared" si="35"/>
        <v>0</v>
      </c>
    </row>
    <row r="74" spans="1:22" ht="15.75" customHeight="1" x14ac:dyDescent="0.15">
      <c r="A74" s="174"/>
      <c r="B74" s="175"/>
      <c r="C74" s="500" t="s">
        <v>38</v>
      </c>
      <c r="D74" s="500"/>
      <c r="E74" s="500"/>
      <c r="F74" s="500"/>
      <c r="G74" s="211"/>
      <c r="H74" s="211"/>
      <c r="I74" s="176"/>
      <c r="J74" s="212"/>
      <c r="K74" s="140">
        <f t="shared" ref="K74:V74" si="36">K27</f>
        <v>25487</v>
      </c>
      <c r="L74" s="140">
        <f t="shared" si="36"/>
        <v>17700</v>
      </c>
      <c r="M74" s="140">
        <f t="shared" si="36"/>
        <v>20630</v>
      </c>
      <c r="N74" s="140">
        <f t="shared" si="36"/>
        <v>31903</v>
      </c>
      <c r="O74" s="140">
        <f t="shared" si="36"/>
        <v>25186</v>
      </c>
      <c r="P74" s="140">
        <f t="shared" si="36"/>
        <v>19162</v>
      </c>
      <c r="Q74" s="140">
        <f t="shared" si="36"/>
        <v>23433</v>
      </c>
      <c r="R74" s="140">
        <f t="shared" si="36"/>
        <v>27942</v>
      </c>
      <c r="S74" s="140">
        <f t="shared" si="36"/>
        <v>18452</v>
      </c>
      <c r="T74" s="140">
        <f t="shared" si="36"/>
        <v>16161</v>
      </c>
      <c r="U74" s="140">
        <f t="shared" si="36"/>
        <v>16091</v>
      </c>
      <c r="V74" s="140">
        <f t="shared" si="36"/>
        <v>16221</v>
      </c>
    </row>
    <row r="75" spans="1:22" ht="15.75" customHeight="1" x14ac:dyDescent="0.15">
      <c r="A75" s="178"/>
      <c r="B75" s="179"/>
      <c r="C75" s="179"/>
      <c r="D75" s="180"/>
      <c r="E75" s="179"/>
      <c r="F75" s="181"/>
      <c r="G75" s="487" t="s">
        <v>36</v>
      </c>
      <c r="H75" s="488"/>
      <c r="I75" s="488"/>
      <c r="J75" s="489"/>
      <c r="K75" s="140">
        <v>2706</v>
      </c>
      <c r="L75" s="140">
        <v>1858</v>
      </c>
      <c r="M75" s="140">
        <v>1931</v>
      </c>
      <c r="N75" s="140">
        <v>2131</v>
      </c>
      <c r="O75" s="140">
        <v>3139</v>
      </c>
      <c r="P75" s="140">
        <v>3171</v>
      </c>
      <c r="Q75" s="140">
        <v>2462</v>
      </c>
      <c r="R75" s="140">
        <v>2492</v>
      </c>
      <c r="S75" s="140">
        <v>2522</v>
      </c>
      <c r="T75" s="140">
        <v>2552</v>
      </c>
      <c r="U75" s="140">
        <v>2473</v>
      </c>
      <c r="V75" s="140">
        <v>2614</v>
      </c>
    </row>
    <row r="76" spans="1:22" ht="15.75" customHeight="1" x14ac:dyDescent="0.15">
      <c r="A76" s="182"/>
      <c r="B76" s="183"/>
      <c r="C76" s="183"/>
      <c r="D76" s="184"/>
      <c r="E76" s="183"/>
      <c r="F76" s="172"/>
      <c r="G76" s="487" t="s">
        <v>37</v>
      </c>
      <c r="H76" s="488"/>
      <c r="I76" s="488"/>
      <c r="J76" s="489"/>
      <c r="K76" s="140">
        <f t="shared" ref="K76:V76" si="37">K74-K75</f>
        <v>22781</v>
      </c>
      <c r="L76" s="140">
        <f t="shared" si="37"/>
        <v>15842</v>
      </c>
      <c r="M76" s="140">
        <f t="shared" si="37"/>
        <v>18699</v>
      </c>
      <c r="N76" s="140">
        <f t="shared" si="37"/>
        <v>29772</v>
      </c>
      <c r="O76" s="140">
        <f t="shared" si="37"/>
        <v>22047</v>
      </c>
      <c r="P76" s="140">
        <f t="shared" si="37"/>
        <v>15991</v>
      </c>
      <c r="Q76" s="140">
        <f t="shared" si="37"/>
        <v>20971</v>
      </c>
      <c r="R76" s="140">
        <f t="shared" si="37"/>
        <v>25450</v>
      </c>
      <c r="S76" s="140">
        <f t="shared" si="37"/>
        <v>15930</v>
      </c>
      <c r="T76" s="140">
        <f t="shared" si="37"/>
        <v>13609</v>
      </c>
      <c r="U76" s="140">
        <f t="shared" si="37"/>
        <v>13618</v>
      </c>
      <c r="V76" s="140">
        <f t="shared" si="37"/>
        <v>13607</v>
      </c>
    </row>
    <row r="77" spans="1:22" x14ac:dyDescent="0.15">
      <c r="A77" s="490" t="s">
        <v>308</v>
      </c>
      <c r="B77" s="491"/>
      <c r="C77" s="491"/>
      <c r="D77" s="491"/>
      <c r="E77" s="491"/>
      <c r="F77" s="491"/>
      <c r="G77" s="176"/>
      <c r="H77" s="211"/>
      <c r="I77" s="211"/>
      <c r="J77" s="212"/>
      <c r="K77" s="185">
        <f t="shared" ref="K77:Q77" si="38">K71+K74</f>
        <v>137477</v>
      </c>
      <c r="L77" s="185">
        <f t="shared" si="38"/>
        <v>117275</v>
      </c>
      <c r="M77" s="185">
        <f t="shared" si="38"/>
        <v>117427</v>
      </c>
      <c r="N77" s="185">
        <f t="shared" si="38"/>
        <v>119833</v>
      </c>
      <c r="O77" s="185">
        <f t="shared" si="38"/>
        <v>104535</v>
      </c>
      <c r="P77" s="185">
        <f t="shared" si="38"/>
        <v>98601</v>
      </c>
      <c r="Q77" s="185">
        <f t="shared" si="38"/>
        <v>98414</v>
      </c>
      <c r="R77" s="185">
        <f>R71+R74</f>
        <v>104332</v>
      </c>
      <c r="S77" s="185">
        <f>S71+S74</f>
        <v>94155.89911727616</v>
      </c>
      <c r="T77" s="185">
        <f>T71+T74</f>
        <v>89521.697479045048</v>
      </c>
      <c r="U77" s="185">
        <f>U71+U74</f>
        <v>80008</v>
      </c>
      <c r="V77" s="185">
        <f>V71+V74</f>
        <v>71992</v>
      </c>
    </row>
    <row r="78" spans="1:22" x14ac:dyDescent="0.15">
      <c r="A78" s="201"/>
      <c r="B78" s="201"/>
      <c r="C78" s="201"/>
      <c r="D78" s="201"/>
      <c r="E78" s="201"/>
      <c r="F78" s="201"/>
      <c r="G78" s="202"/>
      <c r="H78" s="175"/>
      <c r="I78" s="175"/>
      <c r="J78" s="175"/>
      <c r="K78" s="203"/>
      <c r="L78" s="203"/>
      <c r="M78" s="203"/>
      <c r="N78" s="203"/>
      <c r="O78" s="203"/>
      <c r="P78" s="203"/>
      <c r="Q78" s="203"/>
      <c r="R78" s="203"/>
      <c r="S78" s="203"/>
      <c r="T78" s="203"/>
      <c r="U78" s="203"/>
      <c r="V78" s="203"/>
    </row>
    <row r="79" spans="1:22" x14ac:dyDescent="0.15">
      <c r="A79" s="206"/>
      <c r="B79" s="206"/>
      <c r="C79" s="206"/>
      <c r="D79" s="206"/>
      <c r="E79" s="206"/>
      <c r="F79" s="206"/>
      <c r="G79" s="204"/>
      <c r="H79" s="179"/>
      <c r="I79" s="179"/>
      <c r="J79" s="179"/>
      <c r="K79" s="205"/>
      <c r="L79" s="205"/>
      <c r="M79" s="205"/>
      <c r="N79" s="205"/>
      <c r="O79" s="205"/>
      <c r="P79" s="205"/>
      <c r="Q79" s="205"/>
      <c r="R79" s="205"/>
      <c r="S79" s="205"/>
      <c r="T79" s="205"/>
      <c r="U79" s="205"/>
      <c r="V79" s="205"/>
    </row>
    <row r="80" spans="1:22" x14ac:dyDescent="0.15">
      <c r="A80" s="206"/>
      <c r="B80" s="206"/>
      <c r="C80" s="206"/>
      <c r="D80" s="206"/>
      <c r="E80" s="206"/>
      <c r="F80" s="206"/>
      <c r="G80" s="204"/>
      <c r="H80" s="179"/>
      <c r="I80" s="179"/>
      <c r="J80" s="179"/>
      <c r="K80" s="205"/>
      <c r="L80" s="205"/>
      <c r="M80" s="205"/>
      <c r="N80" s="205"/>
      <c r="O80" s="205"/>
      <c r="P80" s="205"/>
      <c r="Q80" s="205"/>
      <c r="R80" s="205"/>
      <c r="S80" s="205"/>
      <c r="T80" s="205"/>
      <c r="U80" s="205"/>
      <c r="V80" s="205"/>
    </row>
    <row r="81" spans="1:22" x14ac:dyDescent="0.15">
      <c r="A81" s="486" t="s">
        <v>311</v>
      </c>
      <c r="B81" s="486"/>
      <c r="C81" s="486"/>
      <c r="D81" s="486"/>
      <c r="E81" s="486"/>
      <c r="F81" s="486"/>
      <c r="G81" s="486"/>
      <c r="H81" s="486"/>
      <c r="I81" s="486"/>
      <c r="J81" s="486"/>
      <c r="K81" s="486"/>
      <c r="L81" s="486"/>
      <c r="M81" s="486"/>
      <c r="N81" s="486"/>
      <c r="O81" s="486"/>
      <c r="P81" s="486"/>
      <c r="Q81" s="486"/>
      <c r="R81" s="486"/>
      <c r="S81" s="486"/>
      <c r="T81" s="486"/>
      <c r="U81" s="486"/>
      <c r="V81" s="486"/>
    </row>
  </sheetData>
  <mergeCells count="142">
    <mergeCell ref="V53:V54"/>
    <mergeCell ref="A55:A56"/>
    <mergeCell ref="J55:J56"/>
    <mergeCell ref="K55:K56"/>
    <mergeCell ref="L55:L56"/>
    <mergeCell ref="M53:M54"/>
    <mergeCell ref="V55:V56"/>
    <mergeCell ref="C61:H61"/>
    <mergeCell ref="C63:H63"/>
    <mergeCell ref="S55:S56"/>
    <mergeCell ref="T55:T56"/>
    <mergeCell ref="U55:U56"/>
    <mergeCell ref="M55:M56"/>
    <mergeCell ref="N55:N56"/>
    <mergeCell ref="O55:O56"/>
    <mergeCell ref="P55:P56"/>
    <mergeCell ref="Q55:Q56"/>
    <mergeCell ref="R55:R56"/>
    <mergeCell ref="J57:J58"/>
    <mergeCell ref="K57:K58"/>
    <mergeCell ref="L57:L58"/>
    <mergeCell ref="M57:M58"/>
    <mergeCell ref="N57:N58"/>
    <mergeCell ref="O57:O58"/>
    <mergeCell ref="C50:I50"/>
    <mergeCell ref="A53:A54"/>
    <mergeCell ref="C53:F54"/>
    <mergeCell ref="I53:I54"/>
    <mergeCell ref="J53:J54"/>
    <mergeCell ref="K53:K54"/>
    <mergeCell ref="L53:L54"/>
    <mergeCell ref="A51:A52"/>
    <mergeCell ref="U53:U54"/>
    <mergeCell ref="C51:F51"/>
    <mergeCell ref="G51:I51"/>
    <mergeCell ref="C52:F52"/>
    <mergeCell ref="G52:I52"/>
    <mergeCell ref="C45:F45"/>
    <mergeCell ref="E30:J30"/>
    <mergeCell ref="E32:J32"/>
    <mergeCell ref="E37:J37"/>
    <mergeCell ref="H45:I45"/>
    <mergeCell ref="C46:F46"/>
    <mergeCell ref="C47:F47"/>
    <mergeCell ref="C49:F49"/>
    <mergeCell ref="C48:F48"/>
    <mergeCell ref="H49:I49"/>
    <mergeCell ref="A44:V44"/>
    <mergeCell ref="F11:J11"/>
    <mergeCell ref="B4:B12"/>
    <mergeCell ref="C8:C9"/>
    <mergeCell ref="D8:D9"/>
    <mergeCell ref="V2:V3"/>
    <mergeCell ref="D4:I4"/>
    <mergeCell ref="E5:I5"/>
    <mergeCell ref="F6:J6"/>
    <mergeCell ref="F7:I7"/>
    <mergeCell ref="M2:M3"/>
    <mergeCell ref="N2:N3"/>
    <mergeCell ref="O2:O3"/>
    <mergeCell ref="P2:P3"/>
    <mergeCell ref="Q2:Q3"/>
    <mergeCell ref="R2:R3"/>
    <mergeCell ref="S2:S3"/>
    <mergeCell ref="T2:T3"/>
    <mergeCell ref="U2:U3"/>
    <mergeCell ref="F12:J12"/>
    <mergeCell ref="B13:B22"/>
    <mergeCell ref="D13:I13"/>
    <mergeCell ref="E14:J14"/>
    <mergeCell ref="F15:J15"/>
    <mergeCell ref="G16:J16"/>
    <mergeCell ref="F17:J17"/>
    <mergeCell ref="E18:J18"/>
    <mergeCell ref="C19:C20"/>
    <mergeCell ref="D19:D20"/>
    <mergeCell ref="E19:E20"/>
    <mergeCell ref="F19:J20"/>
    <mergeCell ref="G21:J21"/>
    <mergeCell ref="F22:J22"/>
    <mergeCell ref="E23:F23"/>
    <mergeCell ref="H23:I23"/>
    <mergeCell ref="A24:A40"/>
    <mergeCell ref="B24:B32"/>
    <mergeCell ref="E24:I24"/>
    <mergeCell ref="E31:J31"/>
    <mergeCell ref="B33:B39"/>
    <mergeCell ref="E33:I33"/>
    <mergeCell ref="E34:J34"/>
    <mergeCell ref="G35:J35"/>
    <mergeCell ref="E36:I36"/>
    <mergeCell ref="E38:J38"/>
    <mergeCell ref="E39:J39"/>
    <mergeCell ref="E40:F40"/>
    <mergeCell ref="H40:I40"/>
    <mergeCell ref="E25:J25"/>
    <mergeCell ref="E26:J26"/>
    <mergeCell ref="E27:J27"/>
    <mergeCell ref="E28:J28"/>
    <mergeCell ref="E29:J29"/>
    <mergeCell ref="A4:A23"/>
    <mergeCell ref="E8:E9"/>
    <mergeCell ref="F8:J9"/>
    <mergeCell ref="E10:J10"/>
    <mergeCell ref="C55:F56"/>
    <mergeCell ref="I55:I56"/>
    <mergeCell ref="A57:A58"/>
    <mergeCell ref="B57:B58"/>
    <mergeCell ref="C57:I58"/>
    <mergeCell ref="P57:P58"/>
    <mergeCell ref="Q57:Q58"/>
    <mergeCell ref="R57:R58"/>
    <mergeCell ref="S57:S58"/>
    <mergeCell ref="T57:T58"/>
    <mergeCell ref="U57:U58"/>
    <mergeCell ref="V57:V58"/>
    <mergeCell ref="C59:I59"/>
    <mergeCell ref="C60:G60"/>
    <mergeCell ref="H60:J60"/>
    <mergeCell ref="U69:U70"/>
    <mergeCell ref="V69:V70"/>
    <mergeCell ref="G75:J75"/>
    <mergeCell ref="O69:O70"/>
    <mergeCell ref="P69:P70"/>
    <mergeCell ref="Q69:Q70"/>
    <mergeCell ref="R69:R70"/>
    <mergeCell ref="S69:S70"/>
    <mergeCell ref="T69:T70"/>
    <mergeCell ref="A81:V81"/>
    <mergeCell ref="G76:J76"/>
    <mergeCell ref="A77:F77"/>
    <mergeCell ref="C62:H62"/>
    <mergeCell ref="C64:G64"/>
    <mergeCell ref="H64:J64"/>
    <mergeCell ref="C65:H65"/>
    <mergeCell ref="C66:H66"/>
    <mergeCell ref="M69:M70"/>
    <mergeCell ref="N69:N70"/>
    <mergeCell ref="C71:F71"/>
    <mergeCell ref="G72:J72"/>
    <mergeCell ref="G73:J73"/>
    <mergeCell ref="C74:F74"/>
  </mergeCells>
  <phoneticPr fontId="1"/>
  <pageMargins left="0.47244094488188981" right="0.47244094488188981" top="0.98425196850393704" bottom="0" header="0.51181102362204722" footer="0.35433070866141736"/>
  <pageSetup paperSize="9" scale="77" orientation="landscape" r:id="rId1"/>
  <headerFooter alignWithMargins="0">
    <oddHeader xml:space="preserve">&amp;L&amp;12様式第2号（法非適用企業）&amp;C&amp;"ＭＳ Ｐゴシック,標準"&amp;20投資・財政計画
（収支計画）&amp;R
</oddHeader>
  </headerFooter>
  <rowBreaks count="1" manualBreakCount="1">
    <brk id="44" max="2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別添２－２　（下水道事業）Ｒ2</vt:lpstr>
      <vt:lpstr>経営比較分析表</vt:lpstr>
      <vt:lpstr>収支計画</vt:lpstr>
      <vt:lpstr>経営比較分析表!Print_Area</vt:lpstr>
      <vt:lpstr>収支計画!Print_Area</vt:lpstr>
      <vt:lpstr>'別添２－２　（下水道事業）Ｒ2'!Print_Area</vt:lpstr>
      <vt:lpstr>収支計画!Print_Titles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2021-03-25T02:26:16Z</dcterms:modified>
</cp:coreProperties>
</file>